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codeName="ThisWorkbook"/>
  <mc:AlternateContent xmlns:mc="http://schemas.openxmlformats.org/markup-compatibility/2006">
    <mc:Choice Requires="x15">
      <x15ac:absPath xmlns:x15ac="http://schemas.microsoft.com/office/spreadsheetml/2010/11/ac" url="C:\Users\610111\Desktop\"/>
    </mc:Choice>
  </mc:AlternateContent>
  <xr:revisionPtr revIDLastSave="0" documentId="13_ncr:1_{CD48F633-0C5A-4933-98B9-2B39883C6A54}" xr6:coauthVersionLast="36" xr6:coauthVersionMax="36" xr10:uidLastSave="{00000000-0000-0000-0000-000000000000}"/>
  <bookViews>
    <workbookView xWindow="0" yWindow="0" windowWidth="28800" windowHeight="12135" activeTab="1" xr2:uid="{00000000-000D-0000-FFFF-FFFF00000000}"/>
  </bookViews>
  <sheets>
    <sheet name="入力シート" sheetId="1" r:id="rId1"/>
    <sheet name="出力シート（タイムライン）" sheetId="4" r:id="rId2"/>
    <sheet name="出力シート（避難確保計画）" sheetId="2" r:id="rId3"/>
  </sheets>
  <definedNames>
    <definedName name="_xlnm.Print_Area" localSheetId="1">'出力シート（タイムライン）'!$A$1:$W$88</definedName>
    <definedName name="_xlnm.Print_Area" localSheetId="2">'出力シート（避難確保計画）'!$A$1:$J$323</definedName>
    <definedName name="_xlnm.Print_Area" localSheetId="0">入力シート!$A$1:$J$353</definedName>
    <definedName name="_xlnm.Print_Titles" localSheetId="1">'出力シート（タイムライン）'!$1:$4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3" i="4" l="1"/>
  <c r="U84" i="4"/>
  <c r="U85" i="4"/>
  <c r="U86" i="4"/>
  <c r="U87" i="4"/>
  <c r="U77" i="4"/>
  <c r="U78" i="4"/>
  <c r="U79" i="4"/>
  <c r="U80" i="4"/>
  <c r="U81" i="4"/>
  <c r="U76" i="4"/>
  <c r="M77" i="4"/>
  <c r="M78" i="4"/>
  <c r="M79" i="4"/>
  <c r="M80" i="4"/>
  <c r="M81" i="4"/>
  <c r="M76" i="4"/>
  <c r="D134" i="2"/>
  <c r="T83" i="4"/>
  <c r="T84" i="4"/>
  <c r="T85" i="4"/>
  <c r="T86" i="4"/>
  <c r="T87" i="4"/>
  <c r="T82" i="4"/>
  <c r="T80" i="4"/>
  <c r="T81" i="4"/>
  <c r="Q77" i="4"/>
  <c r="Q78" i="4"/>
  <c r="Q79" i="4"/>
  <c r="Q80" i="4"/>
  <c r="Q81" i="4"/>
  <c r="Q76" i="4"/>
  <c r="T77" i="4"/>
  <c r="T78" i="4"/>
  <c r="T79" i="4"/>
  <c r="T76" i="4"/>
  <c r="T74" i="4"/>
  <c r="T75" i="4"/>
  <c r="T69" i="4"/>
  <c r="T70" i="4"/>
  <c r="T71" i="4"/>
  <c r="T72" i="4"/>
  <c r="T73" i="4"/>
  <c r="T68" i="4"/>
  <c r="T59" i="4"/>
  <c r="T60" i="4"/>
  <c r="T61" i="4"/>
  <c r="T62" i="4"/>
  <c r="T63" i="4"/>
  <c r="T64" i="4"/>
  <c r="T65" i="4"/>
  <c r="T66" i="4"/>
  <c r="T67" i="4"/>
  <c r="T58" i="4"/>
  <c r="T55" i="4"/>
  <c r="T56" i="4"/>
  <c r="T57" i="4"/>
  <c r="T49" i="4"/>
  <c r="T50" i="4"/>
  <c r="T51" i="4"/>
  <c r="T52" i="4"/>
  <c r="T53" i="4"/>
  <c r="T54" i="4"/>
  <c r="T48" i="4"/>
  <c r="Q48" i="4"/>
  <c r="Q54" i="4"/>
  <c r="Q56" i="4"/>
  <c r="M51" i="4" l="1"/>
  <c r="M52" i="4"/>
  <c r="M53" i="4"/>
  <c r="M54" i="4"/>
  <c r="M55" i="4"/>
  <c r="M56" i="4"/>
  <c r="M57" i="4"/>
  <c r="U82" i="4"/>
  <c r="U69" i="4"/>
  <c r="U70" i="4"/>
  <c r="U71" i="4"/>
  <c r="U72" i="4"/>
  <c r="U73" i="4"/>
  <c r="U74" i="4"/>
  <c r="U75" i="4"/>
  <c r="U68" i="4"/>
  <c r="U59" i="4"/>
  <c r="U60" i="4"/>
  <c r="U61" i="4"/>
  <c r="U62" i="4"/>
  <c r="U63" i="4"/>
  <c r="U64" i="4"/>
  <c r="U65" i="4"/>
  <c r="U66" i="4"/>
  <c r="U67" i="4"/>
  <c r="U58" i="4"/>
  <c r="U49" i="4"/>
  <c r="U50" i="4"/>
  <c r="U51" i="4"/>
  <c r="U52" i="4"/>
  <c r="U53" i="4"/>
  <c r="U54" i="4"/>
  <c r="U55" i="4"/>
  <c r="U56" i="4"/>
  <c r="U57" i="4"/>
  <c r="U48" i="4"/>
  <c r="Q83" i="4"/>
  <c r="Q84" i="4"/>
  <c r="Q85" i="4"/>
  <c r="Q86" i="4"/>
  <c r="Q87" i="4"/>
  <c r="Q82" i="4"/>
  <c r="Q69" i="4"/>
  <c r="Q70" i="4"/>
  <c r="Q71" i="4"/>
  <c r="Q72" i="4"/>
  <c r="Q73" i="4"/>
  <c r="Q74" i="4"/>
  <c r="Q75" i="4"/>
  <c r="Q68" i="4"/>
  <c r="Q59" i="4"/>
  <c r="Q60" i="4"/>
  <c r="Q61" i="4"/>
  <c r="Q62" i="4"/>
  <c r="Q63" i="4"/>
  <c r="Q64" i="4"/>
  <c r="Q65" i="4"/>
  <c r="Q66" i="4"/>
  <c r="Q67" i="4"/>
  <c r="Q58" i="4"/>
  <c r="Q49" i="4"/>
  <c r="Q50" i="4"/>
  <c r="Q51" i="4"/>
  <c r="Q52" i="4"/>
  <c r="Q53" i="4"/>
  <c r="Q55" i="4"/>
  <c r="Q57" i="4"/>
  <c r="M83" i="4"/>
  <c r="M84" i="4"/>
  <c r="M85" i="4"/>
  <c r="M86" i="4"/>
  <c r="M87" i="4"/>
  <c r="M82" i="4"/>
  <c r="M59" i="4"/>
  <c r="M60" i="4"/>
  <c r="M61" i="4"/>
  <c r="M62" i="4"/>
  <c r="M63" i="4"/>
  <c r="M64" i="4"/>
  <c r="M65" i="4"/>
  <c r="M66" i="4"/>
  <c r="M67" i="4"/>
  <c r="M58" i="4"/>
  <c r="M49" i="4"/>
  <c r="M50" i="4"/>
  <c r="M48" i="4"/>
  <c r="M68" i="4"/>
  <c r="G166" i="2" l="1"/>
  <c r="G167" i="2"/>
  <c r="M72" i="4" l="1"/>
  <c r="M73" i="4"/>
  <c r="M74" i="4"/>
  <c r="M75" i="4"/>
  <c r="A50" i="2" l="1"/>
  <c r="M69" i="4" l="1"/>
  <c r="A164" i="2" s="1"/>
  <c r="M70" i="4"/>
  <c r="M71" i="4"/>
  <c r="A163" i="2" l="1"/>
  <c r="K38" i="4" l="1"/>
  <c r="B57" i="4" l="1"/>
  <c r="B56" i="4"/>
  <c r="B55" i="4"/>
  <c r="B54" i="4"/>
  <c r="D210" i="2" l="1"/>
  <c r="B230" i="2" l="1"/>
  <c r="C16" i="4"/>
  <c r="B77" i="2"/>
  <c r="A6" i="4"/>
  <c r="D72" i="2"/>
  <c r="D70" i="2"/>
  <c r="B72" i="2"/>
  <c r="B70" i="2"/>
  <c r="A56" i="2"/>
  <c r="F250" i="2" l="1"/>
  <c r="I251" i="2"/>
  <c r="I250" i="2"/>
  <c r="H250" i="2"/>
  <c r="H251" i="2"/>
  <c r="N33" i="4" l="1"/>
  <c r="L38" i="4"/>
  <c r="N34" i="4"/>
  <c r="K35" i="4"/>
  <c r="K36" i="4"/>
  <c r="N37" i="4"/>
  <c r="K37" i="4"/>
  <c r="N27" i="4"/>
  <c r="N32" i="4"/>
  <c r="N31" i="4"/>
  <c r="N30" i="4"/>
  <c r="N29" i="4"/>
  <c r="N28" i="4"/>
  <c r="K32" i="4"/>
  <c r="K31" i="4"/>
  <c r="K30" i="4"/>
  <c r="K29" i="4"/>
  <c r="K28" i="4"/>
  <c r="K27" i="4"/>
  <c r="N39" i="4" l="1"/>
  <c r="G176" i="2" l="1"/>
  <c r="G175" i="2"/>
  <c r="G174" i="2"/>
  <c r="I171" i="2"/>
  <c r="G165" i="2"/>
  <c r="G164" i="2"/>
  <c r="G169" i="2"/>
  <c r="G168" i="2"/>
  <c r="G171" i="2"/>
  <c r="A171" i="2"/>
  <c r="A19" i="4"/>
  <c r="A176" i="2" l="1"/>
  <c r="A175" i="2"/>
  <c r="A174" i="2"/>
  <c r="G172" i="2"/>
  <c r="A173" i="2"/>
  <c r="A172" i="2"/>
  <c r="I174" i="2"/>
  <c r="G173" i="2"/>
  <c r="I172" i="2"/>
  <c r="I175" i="2"/>
  <c r="I176" i="2"/>
  <c r="I173" i="2"/>
  <c r="I177" i="2"/>
  <c r="I170" i="2" l="1"/>
  <c r="I144" i="2" l="1"/>
  <c r="I147" i="2"/>
  <c r="I149" i="2"/>
  <c r="I146" i="2"/>
  <c r="I145" i="2"/>
  <c r="I148" i="2"/>
  <c r="G143" i="2"/>
  <c r="I152" i="2"/>
  <c r="A152" i="2"/>
  <c r="I143" i="2"/>
  <c r="A143" i="2"/>
  <c r="E26" i="4"/>
  <c r="F26" i="4"/>
  <c r="D26" i="4"/>
  <c r="G25" i="4"/>
  <c r="D25" i="4"/>
  <c r="D23" i="4"/>
  <c r="E24" i="4"/>
  <c r="G23" i="4"/>
  <c r="A26" i="4"/>
  <c r="A25" i="4"/>
  <c r="A144" i="2" l="1"/>
  <c r="G144" i="2"/>
  <c r="G152" i="2"/>
  <c r="G154" i="2" l="1"/>
  <c r="G153" i="2"/>
  <c r="A153" i="2"/>
  <c r="I153" i="2"/>
  <c r="G145" i="2"/>
  <c r="A154" i="2"/>
  <c r="I154" i="2"/>
  <c r="B80" i="4"/>
  <c r="B79" i="4"/>
  <c r="B78" i="4"/>
  <c r="B77" i="4"/>
  <c r="B72" i="4"/>
  <c r="B71" i="4"/>
  <c r="B70" i="4"/>
  <c r="B69" i="4"/>
  <c r="N41" i="4"/>
  <c r="N26" i="4"/>
  <c r="K26" i="4"/>
  <c r="N25" i="4"/>
  <c r="K25" i="4"/>
  <c r="N24" i="4"/>
  <c r="K24" i="4"/>
  <c r="A24" i="4"/>
  <c r="R23" i="4"/>
  <c r="N23" i="4"/>
  <c r="K23" i="4"/>
  <c r="A23" i="4"/>
  <c r="A16" i="4"/>
  <c r="S3" i="4"/>
  <c r="R2" i="4"/>
  <c r="B304" i="2"/>
  <c r="Q39" i="4" s="1"/>
  <c r="L303" i="2"/>
  <c r="D250" i="2"/>
  <c r="G146" i="2" l="1"/>
  <c r="G156" i="2"/>
  <c r="I155" i="2"/>
  <c r="A155" i="2"/>
  <c r="G155" i="2"/>
  <c r="L212" i="2"/>
  <c r="G147" i="2" l="1"/>
  <c r="G157" i="2"/>
  <c r="A156" i="2"/>
  <c r="I156" i="2"/>
  <c r="G163" i="2"/>
  <c r="I163" i="2"/>
  <c r="I164" i="2" l="1"/>
  <c r="G148" i="2"/>
  <c r="G158" i="2"/>
  <c r="I157" i="2"/>
  <c r="G149" i="2" l="1"/>
  <c r="I158" i="2"/>
  <c r="H83" i="2"/>
  <c r="E83" i="2"/>
  <c r="B83" i="2"/>
  <c r="H82" i="2"/>
  <c r="E82" i="2"/>
  <c r="B82" i="2"/>
  <c r="H81" i="2"/>
  <c r="H80" i="2"/>
  <c r="H79" i="2"/>
  <c r="H78" i="2"/>
  <c r="B81" i="2"/>
  <c r="B80" i="2"/>
  <c r="B79" i="2"/>
  <c r="B78" i="2"/>
  <c r="E81" i="2"/>
  <c r="E80" i="2"/>
  <c r="E79" i="2"/>
  <c r="E78" i="2"/>
  <c r="D7" i="4" s="1"/>
  <c r="A167" i="2" l="1"/>
  <c r="I167" i="2"/>
  <c r="I166" i="2"/>
  <c r="A166" i="2"/>
  <c r="I165" i="2"/>
  <c r="I159" i="2"/>
  <c r="A165" i="2"/>
  <c r="G8" i="4"/>
  <c r="D9" i="4"/>
  <c r="D11" i="4"/>
  <c r="A9" i="4"/>
  <c r="G11" i="4"/>
  <c r="A10" i="4"/>
  <c r="A12" i="4"/>
  <c r="G7" i="4"/>
  <c r="D12" i="4"/>
  <c r="D8" i="4"/>
  <c r="G12" i="4"/>
  <c r="G9" i="4"/>
  <c r="D10" i="4"/>
  <c r="G10" i="4"/>
  <c r="A7" i="4"/>
  <c r="A11" i="4"/>
  <c r="A8" i="4"/>
  <c r="A145" i="2" l="1"/>
  <c r="A168" i="2"/>
  <c r="G150" i="2"/>
  <c r="I249" i="2"/>
  <c r="I248" i="2"/>
  <c r="F248" i="2"/>
  <c r="I168" i="2" l="1"/>
  <c r="A146" i="2"/>
  <c r="A169" i="2"/>
  <c r="A31" i="2"/>
  <c r="I169" i="2" l="1"/>
  <c r="A147" i="2"/>
  <c r="A148" i="2"/>
  <c r="A157" i="2"/>
  <c r="G170" i="2"/>
  <c r="A311" i="2"/>
  <c r="A315" i="2"/>
  <c r="A149" i="2" l="1"/>
  <c r="A158" i="2"/>
  <c r="A170" i="2"/>
  <c r="D135" i="2"/>
  <c r="A150" i="2" l="1"/>
  <c r="A159" i="2"/>
  <c r="C217" i="2"/>
  <c r="D215" i="2"/>
  <c r="D207" i="2"/>
  <c r="D204" i="2"/>
  <c r="A160" i="2" l="1"/>
  <c r="H71" i="2"/>
  <c r="F71" i="2"/>
  <c r="L297" i="2" l="1"/>
  <c r="D297" i="2" s="1"/>
  <c r="L299" i="2"/>
  <c r="D299" i="2" s="1"/>
  <c r="L295" i="2"/>
  <c r="D295" i="2" s="1"/>
  <c r="L291" i="2"/>
  <c r="L288" i="2"/>
  <c r="D288" i="2" s="1"/>
  <c r="G177" i="2" l="1"/>
  <c r="R29" i="4"/>
  <c r="R34" i="4"/>
  <c r="R31" i="4"/>
  <c r="B303" i="2"/>
  <c r="D291" i="2"/>
  <c r="D252" i="2"/>
  <c r="A177" i="2" l="1"/>
  <c r="R26" i="4"/>
  <c r="Q38" i="4"/>
  <c r="G178" i="2" l="1"/>
  <c r="I178" i="2"/>
  <c r="A178" i="2"/>
  <c r="D248" i="2"/>
  <c r="G179" i="2" l="1"/>
  <c r="A37" i="2"/>
  <c r="A179" i="2" l="1"/>
  <c r="G180" i="2"/>
  <c r="I179" i="2"/>
  <c r="C215" i="2"/>
  <c r="A180" i="2" l="1"/>
  <c r="I180" i="2"/>
  <c r="G181" i="2"/>
  <c r="I181" i="2" l="1"/>
  <c r="A181" i="2"/>
  <c r="G182" i="2"/>
  <c r="C202" i="2"/>
  <c r="L202" i="2" s="1"/>
  <c r="L193" i="2" s="1"/>
  <c r="I182" i="2" l="1"/>
  <c r="A182" i="2"/>
</calcChain>
</file>

<file path=xl/sharedStrings.xml><?xml version="1.0" encoding="utf-8"?>
<sst xmlns="http://schemas.openxmlformats.org/spreadsheetml/2006/main" count="709" uniqueCount="433">
  <si>
    <t>入力項目</t>
  </si>
  <si>
    <t>入力セル</t>
  </si>
  <si>
    <t xml:space="preserve">1．計画の目的 </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</si>
  <si>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</si>
  <si>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</si>
  <si>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</si>
  <si>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</si>
  <si>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</si>
  <si>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</si>
  <si>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</si>
  <si>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t>
    <phoneticPr fontId="8"/>
  </si>
  <si>
    <t>インターネット</t>
    <phoneticPr fontId="8"/>
  </si>
  <si>
    <t>ラジオ</t>
    <phoneticPr fontId="8"/>
  </si>
  <si>
    <t>洪水予報</t>
    <phoneticPr fontId="8"/>
  </si>
  <si>
    <t>水位到達情報</t>
    <phoneticPr fontId="8"/>
  </si>
  <si>
    <t>水位情報</t>
    <phoneticPr fontId="8"/>
  </si>
  <si>
    <r>
      <t>(2)</t>
    </r>
    <r>
      <rPr>
        <sz val="7"/>
        <color theme="1"/>
        <rFont val="ＭＳ ゴシック"/>
        <family val="3"/>
        <charset val="128"/>
      </rPr>
      <t xml:space="preserve">      </t>
    </r>
    <r>
      <rPr>
        <sz val="14"/>
        <color theme="1"/>
        <rFont val="ＭＳ ゴシック"/>
        <family val="3"/>
        <charset val="128"/>
      </rPr>
      <t>情報伝達</t>
    </r>
  </si>
  <si>
    <t xml:space="preserve"> 情報収集・伝達及び避難誘導の際に使用する施設及び資器材については、下表「避難確保資器材等一覧」に示すとおりである。</t>
    <phoneticPr fontId="8"/>
  </si>
  <si>
    <r>
      <t xml:space="preserve"> </t>
    </r>
    <r>
      <rPr>
        <sz val="14"/>
        <color theme="1"/>
        <rFont val="ＭＳ ゴシック"/>
        <family val="3"/>
        <charset val="128"/>
      </rPr>
      <t>これらの資器材等については、日頃からその維持管理に努めるものとする。</t>
    </r>
    <phoneticPr fontId="8"/>
  </si>
  <si>
    <t>年</t>
    <rPh sb="0" eb="1">
      <t>ネン</t>
    </rPh>
    <phoneticPr fontId="8"/>
  </si>
  <si>
    <t>月</t>
    <rPh sb="0" eb="1">
      <t>ガツ</t>
    </rPh>
    <phoneticPr fontId="8"/>
  </si>
  <si>
    <t>日</t>
    <rPh sb="0" eb="1">
      <t>ニチ</t>
    </rPh>
    <phoneticPr fontId="8"/>
  </si>
  <si>
    <t>浸水想定区域を持つ河川名</t>
    <phoneticPr fontId="8"/>
  </si>
  <si>
    <t>参照する水位観測所</t>
    <phoneticPr fontId="8"/>
  </si>
  <si>
    <t>気象情報</t>
    <phoneticPr fontId="8"/>
  </si>
  <si>
    <t>○：有り、－：無し</t>
    <rPh sb="2" eb="3">
      <t>アリ</t>
    </rPh>
    <rPh sb="7" eb="8">
      <t>ナシ</t>
    </rPh>
    <phoneticPr fontId="8"/>
  </si>
  <si>
    <t>※</t>
    <phoneticPr fontId="8"/>
  </si>
  <si>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</si>
  <si>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</si>
  <si>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8"/>
  </si>
  <si>
    <t>2．計画の報告</t>
    <rPh sb="2" eb="4">
      <t>ケイカク</t>
    </rPh>
    <rPh sb="5" eb="7">
      <t>ホウコク</t>
    </rPh>
    <phoneticPr fontId="8"/>
  </si>
  <si>
    <t xml:space="preserve">3．計画の適用範囲 </t>
    <phoneticPr fontId="8"/>
  </si>
  <si>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8"/>
  </si>
  <si>
    <t>昼間・夜間</t>
    <rPh sb="0" eb="2">
      <t>ヒルマ</t>
    </rPh>
    <rPh sb="3" eb="5">
      <t>ヤカン</t>
    </rPh>
    <phoneticPr fontId="8"/>
  </si>
  <si>
    <t>休日</t>
    <rPh sb="0" eb="2">
      <t>キュウジツ</t>
    </rPh>
    <phoneticPr fontId="8"/>
  </si>
  <si>
    <t>利用者</t>
    <rPh sb="0" eb="3">
      <t>リヨウシャ</t>
    </rPh>
    <phoneticPr fontId="8"/>
  </si>
  <si>
    <t>施設職員</t>
    <rPh sb="0" eb="2">
      <t>シセツ</t>
    </rPh>
    <rPh sb="2" eb="4">
      <t>ショクイン</t>
    </rPh>
    <phoneticPr fontId="8"/>
  </si>
  <si>
    <t>人　　　　　数</t>
    <rPh sb="0" eb="1">
      <t>ヒト</t>
    </rPh>
    <rPh sb="6" eb="7">
      <t>スウ</t>
    </rPh>
    <phoneticPr fontId="8"/>
  </si>
  <si>
    <t>昼間</t>
    <rPh sb="0" eb="2">
      <t>ヒルマ</t>
    </rPh>
    <phoneticPr fontId="8"/>
  </si>
  <si>
    <t>夜間</t>
    <rPh sb="0" eb="2">
      <t>ヤカン</t>
    </rPh>
    <phoneticPr fontId="8"/>
  </si>
  <si>
    <t>別紙１</t>
    <phoneticPr fontId="8"/>
  </si>
  <si>
    <t>【施設周辺の避難経路図】</t>
    <rPh sb="1" eb="3">
      <t>シセツ</t>
    </rPh>
    <rPh sb="3" eb="5">
      <t>シュウヘン</t>
    </rPh>
    <rPh sb="6" eb="8">
      <t>ヒナン</t>
    </rPh>
    <rPh sb="8" eb="10">
      <t>ケイロ</t>
    </rPh>
    <rPh sb="10" eb="11">
      <t>ズ</t>
    </rPh>
    <phoneticPr fontId="8"/>
  </si>
  <si>
    <t>【施設の状況】</t>
    <rPh sb="1" eb="3">
      <t>シセツ</t>
    </rPh>
    <rPh sb="4" eb="6">
      <t>ジョウキョウ</t>
    </rPh>
    <phoneticPr fontId="8"/>
  </si>
  <si>
    <t>避難経路図</t>
    <rPh sb="0" eb="2">
      <t>ヒナン</t>
    </rPh>
    <rPh sb="2" eb="4">
      <t>ケイロ</t>
    </rPh>
    <rPh sb="4" eb="5">
      <t>ズ</t>
    </rPh>
    <phoneticPr fontId="8"/>
  </si>
  <si>
    <t xml:space="preserve">4．防災体制 </t>
    <phoneticPr fontId="8"/>
  </si>
  <si>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8"/>
  </si>
  <si>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8"/>
  </si>
  <si>
    <t>(3)避難誘導</t>
    <phoneticPr fontId="8"/>
  </si>
  <si>
    <t>移動距離</t>
    <rPh sb="0" eb="2">
      <t>イドウ</t>
    </rPh>
    <rPh sb="2" eb="4">
      <t>キョリ</t>
    </rPh>
    <phoneticPr fontId="8"/>
  </si>
  <si>
    <t>移動手段</t>
    <rPh sb="0" eb="2">
      <t>イドウ</t>
    </rPh>
    <rPh sb="2" eb="4">
      <t>シュダン</t>
    </rPh>
    <phoneticPr fontId="8"/>
  </si>
  <si>
    <t>名　称</t>
    <rPh sb="0" eb="1">
      <t>ナ</t>
    </rPh>
    <rPh sb="2" eb="3">
      <t>ショウ</t>
    </rPh>
    <phoneticPr fontId="8"/>
  </si>
  <si>
    <t>屋内安全確保</t>
    <rPh sb="0" eb="2">
      <t>オクナイ</t>
    </rPh>
    <rPh sb="2" eb="4">
      <t>アンゼン</t>
    </rPh>
    <rPh sb="4" eb="6">
      <t>カクホ</t>
    </rPh>
    <phoneticPr fontId="8"/>
  </si>
  <si>
    <t xml:space="preserve">7．避難の確保を図るための施設の整備 </t>
    <phoneticPr fontId="8"/>
  </si>
  <si>
    <t>備　蓄　品</t>
    <rPh sb="0" eb="1">
      <t>ソナエ</t>
    </rPh>
    <rPh sb="2" eb="3">
      <t>チク</t>
    </rPh>
    <rPh sb="4" eb="5">
      <t>ヒン</t>
    </rPh>
    <phoneticPr fontId="8"/>
  </si>
  <si>
    <t>浸水を防ぐための対策</t>
    <rPh sb="0" eb="2">
      <t>シンスイ</t>
    </rPh>
    <rPh sb="3" eb="4">
      <t>フセ</t>
    </rPh>
    <rPh sb="8" eb="10">
      <t>タイサク</t>
    </rPh>
    <phoneticPr fontId="8"/>
  </si>
  <si>
    <t>8．防災教育及び訓練の実施</t>
    <rPh sb="2" eb="4">
      <t>ボウサイ</t>
    </rPh>
    <rPh sb="4" eb="6">
      <t>キョウイク</t>
    </rPh>
    <rPh sb="6" eb="7">
      <t>オヨ</t>
    </rPh>
    <rPh sb="8" eb="10">
      <t>クンレン</t>
    </rPh>
    <rPh sb="11" eb="13">
      <t>ジッシ</t>
    </rPh>
    <phoneticPr fontId="8"/>
  </si>
  <si>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8"/>
  </si>
  <si>
    <t>昼間</t>
    <rPh sb="0" eb="2">
      <t>チュウカン</t>
    </rPh>
    <phoneticPr fontId="8"/>
  </si>
  <si>
    <t>避難場所の住所</t>
  </si>
  <si>
    <t>避難場所名</t>
    <rPh sb="0" eb="2">
      <t>ヒナン</t>
    </rPh>
    <rPh sb="2" eb="4">
      <t>バショ</t>
    </rPh>
    <rPh sb="4" eb="5">
      <t>メイ</t>
    </rPh>
    <phoneticPr fontId="8"/>
  </si>
  <si>
    <t>避難場所までの移動距離</t>
    <rPh sb="0" eb="2">
      <t>ヒナン</t>
    </rPh>
    <rPh sb="2" eb="4">
      <t>バショ</t>
    </rPh>
    <rPh sb="7" eb="9">
      <t>イドウ</t>
    </rPh>
    <rPh sb="9" eb="11">
      <t>キョリ</t>
    </rPh>
    <phoneticPr fontId="8"/>
  </si>
  <si>
    <t>ｍ</t>
    <phoneticPr fontId="8"/>
  </si>
  <si>
    <t>新規採用の従業員</t>
    <rPh sb="0" eb="2">
      <t>シンキ</t>
    </rPh>
    <rPh sb="2" eb="4">
      <t>サイヨウ</t>
    </rPh>
    <rPh sb="5" eb="8">
      <t>ジュウギョウイン</t>
    </rPh>
    <phoneticPr fontId="8"/>
  </si>
  <si>
    <t>訓練対象者①</t>
    <rPh sb="0" eb="2">
      <t>クンレン</t>
    </rPh>
    <rPh sb="2" eb="5">
      <t>タイショウシャ</t>
    </rPh>
    <phoneticPr fontId="8"/>
  </si>
  <si>
    <t>訓練実施月①</t>
    <rPh sb="0" eb="2">
      <t>クンレン</t>
    </rPh>
    <rPh sb="2" eb="4">
      <t>ジッシ</t>
    </rPh>
    <rPh sb="4" eb="5">
      <t>ツキ</t>
    </rPh>
    <phoneticPr fontId="8"/>
  </si>
  <si>
    <t>訓練対象者②</t>
    <rPh sb="0" eb="2">
      <t>クンレン</t>
    </rPh>
    <rPh sb="2" eb="5">
      <t>タイショウシャ</t>
    </rPh>
    <phoneticPr fontId="8"/>
  </si>
  <si>
    <t>訓練実施月②</t>
    <rPh sb="0" eb="2">
      <t>クンレン</t>
    </rPh>
    <rPh sb="2" eb="4">
      <t>ジッシ</t>
    </rPh>
    <rPh sb="4" eb="5">
      <t>ツキ</t>
    </rPh>
    <phoneticPr fontId="8"/>
  </si>
  <si>
    <t>研修対象者①</t>
    <rPh sb="0" eb="2">
      <t>ケンシュウ</t>
    </rPh>
    <rPh sb="2" eb="5">
      <t>タイショウシャ</t>
    </rPh>
    <phoneticPr fontId="8"/>
  </si>
  <si>
    <t>研修実施月①</t>
    <rPh sb="0" eb="2">
      <t>ケンシュウ</t>
    </rPh>
    <rPh sb="2" eb="4">
      <t>ジッシ</t>
    </rPh>
    <rPh sb="4" eb="5">
      <t>ツキ</t>
    </rPh>
    <phoneticPr fontId="8"/>
  </si>
  <si>
    <t>研修対象者②</t>
    <rPh sb="0" eb="2">
      <t>ケンシュウ</t>
    </rPh>
    <rPh sb="2" eb="5">
      <t>タイショウシャ</t>
    </rPh>
    <phoneticPr fontId="8"/>
  </si>
  <si>
    <t>研修実施月②</t>
    <rPh sb="0" eb="2">
      <t>ケンシュウ</t>
    </rPh>
    <rPh sb="2" eb="4">
      <t>ジッシ</t>
    </rPh>
    <rPh sb="4" eb="5">
      <t>ツキ</t>
    </rPh>
    <phoneticPr fontId="8"/>
  </si>
  <si>
    <t>研修の内容①</t>
    <rPh sb="0" eb="2">
      <t>ケンシュウ</t>
    </rPh>
    <rPh sb="3" eb="5">
      <t>ナイヨウ</t>
    </rPh>
    <phoneticPr fontId="8"/>
  </si>
  <si>
    <t>研修の内容②</t>
    <rPh sb="0" eb="2">
      <t>ケンシュウ</t>
    </rPh>
    <rPh sb="3" eb="5">
      <t>ナイヨウ</t>
    </rPh>
    <phoneticPr fontId="8"/>
  </si>
  <si>
    <t>訓練の内容①</t>
    <rPh sb="0" eb="2">
      <t>クンレン</t>
    </rPh>
    <rPh sb="3" eb="5">
      <t>ナイヨウ</t>
    </rPh>
    <phoneticPr fontId="8"/>
  </si>
  <si>
    <t>訓練の内容②</t>
    <rPh sb="0" eb="2">
      <t>クンレン</t>
    </rPh>
    <rPh sb="3" eb="5">
      <t>ナイヨウ</t>
    </rPh>
    <phoneticPr fontId="8"/>
  </si>
  <si>
    <t>避難誘導</t>
    <rPh sb="0" eb="2">
      <t>ヒナン</t>
    </rPh>
    <rPh sb="2" eb="4">
      <t>ユウドウ</t>
    </rPh>
    <phoneticPr fontId="8"/>
  </si>
  <si>
    <t>休日設定の有無</t>
    <rPh sb="0" eb="2">
      <t>キュウジツ</t>
    </rPh>
    <rPh sb="2" eb="4">
      <t>セッテイ</t>
    </rPh>
    <rPh sb="5" eb="7">
      <t>ウム</t>
    </rPh>
    <phoneticPr fontId="8"/>
  </si>
  <si>
    <t>防災情報及び避難誘導</t>
    <rPh sb="0" eb="2">
      <t>ボウサイ</t>
    </rPh>
    <rPh sb="2" eb="4">
      <t>ジョウホウ</t>
    </rPh>
    <rPh sb="4" eb="5">
      <t>オヨ</t>
    </rPh>
    <rPh sb="6" eb="8">
      <t>ヒナン</t>
    </rPh>
    <rPh sb="8" eb="10">
      <t>ユウドウ</t>
    </rPh>
    <phoneticPr fontId="8"/>
  </si>
  <si>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8"/>
  </si>
  <si>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8"/>
  </si>
  <si>
    <t>③市町村への連絡先は以下とする。</t>
    <rPh sb="1" eb="4">
      <t>シチョウソン</t>
    </rPh>
    <rPh sb="6" eb="8">
      <t>レンラク</t>
    </rPh>
    <rPh sb="8" eb="9">
      <t>サキ</t>
    </rPh>
    <rPh sb="10" eb="12">
      <t>イカ</t>
    </rPh>
    <phoneticPr fontId="8"/>
  </si>
  <si>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8"/>
  </si>
  <si>
    <t>【注意！】</t>
    <rPh sb="1" eb="3">
      <t>チュウイ</t>
    </rPh>
    <phoneticPr fontId="8"/>
  </si>
  <si>
    <t>テレビ</t>
    <phoneticPr fontId="8"/>
  </si>
  <si>
    <t>避難誘導</t>
    <phoneticPr fontId="8"/>
  </si>
  <si>
    <t>台</t>
    <rPh sb="0" eb="1">
      <t>ダイ</t>
    </rPh>
    <phoneticPr fontId="8"/>
  </si>
  <si>
    <t>有りの場合→</t>
    <rPh sb="0" eb="1">
      <t>ア</t>
    </rPh>
    <rPh sb="3" eb="5">
      <t>バアイ</t>
    </rPh>
    <phoneticPr fontId="8"/>
  </si>
  <si>
    <t>無</t>
  </si>
  <si>
    <t>個</t>
    <rPh sb="0" eb="1">
      <t>コ</t>
    </rPh>
    <phoneticPr fontId="8"/>
  </si>
  <si>
    <t>着</t>
    <rPh sb="0" eb="1">
      <t>チャク</t>
    </rPh>
    <phoneticPr fontId="8"/>
  </si>
  <si>
    <t>枚</t>
    <rPh sb="0" eb="1">
      <t>マイ</t>
    </rPh>
    <phoneticPr fontId="8"/>
  </si>
  <si>
    <t>日分</t>
    <rPh sb="0" eb="2">
      <t>ニチブン</t>
    </rPh>
    <phoneticPr fontId="8"/>
  </si>
  <si>
    <t>人分</t>
    <rPh sb="0" eb="1">
      <t>ニン</t>
    </rPh>
    <rPh sb="1" eb="2">
      <t>ブン</t>
    </rPh>
    <phoneticPr fontId="8"/>
  </si>
  <si>
    <t>人分</t>
    <rPh sb="0" eb="1">
      <t>ヒト</t>
    </rPh>
    <rPh sb="1" eb="2">
      <t>ブン</t>
    </rPh>
    <phoneticPr fontId="8"/>
  </si>
  <si>
    <t>平日と同じ／平日と異なる</t>
    <rPh sb="0" eb="2">
      <t>ヘイジツ</t>
    </rPh>
    <rPh sb="3" eb="4">
      <t>オナ</t>
    </rPh>
    <rPh sb="6" eb="8">
      <t>ヘイジツ</t>
    </rPh>
    <rPh sb="9" eb="10">
      <t>コト</t>
    </rPh>
    <phoneticPr fontId="8"/>
  </si>
  <si>
    <t>○／－</t>
    <phoneticPr fontId="8"/>
  </si>
  <si>
    <t>無／有</t>
    <rPh sb="0" eb="1">
      <t>ナシ</t>
    </rPh>
    <rPh sb="2" eb="3">
      <t>アリ</t>
    </rPh>
    <phoneticPr fontId="8"/>
  </si>
  <si>
    <t>4月</t>
    <rPh sb="1" eb="2">
      <t>ガツ</t>
    </rPh>
    <phoneticPr fontId="8"/>
  </si>
  <si>
    <t>5月</t>
    <rPh sb="1" eb="2">
      <t>ガツ</t>
    </rPh>
    <phoneticPr fontId="8"/>
  </si>
  <si>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8"/>
  </si>
  <si>
    <t>　</t>
    <phoneticPr fontId="8"/>
  </si>
  <si>
    <t>　情報収集・伝達に係る機材等</t>
    <rPh sb="1" eb="3">
      <t>ジョウホウ</t>
    </rPh>
    <rPh sb="3" eb="5">
      <t>シュウシュウ</t>
    </rPh>
    <rPh sb="6" eb="8">
      <t>デンタツ</t>
    </rPh>
    <rPh sb="9" eb="10">
      <t>カカ</t>
    </rPh>
    <rPh sb="11" eb="13">
      <t>キザイ</t>
    </rPh>
    <rPh sb="13" eb="14">
      <t>トウ</t>
    </rPh>
    <phoneticPr fontId="8"/>
  </si>
  <si>
    <t>　避難誘導に係る機材等</t>
    <rPh sb="1" eb="3">
      <t>ヒナン</t>
    </rPh>
    <rPh sb="3" eb="5">
      <t>ユウドウ</t>
    </rPh>
    <rPh sb="6" eb="7">
      <t>カカ</t>
    </rPh>
    <rPh sb="8" eb="10">
      <t>キザイ</t>
    </rPh>
    <rPh sb="10" eb="11">
      <t>トウ</t>
    </rPh>
    <phoneticPr fontId="8"/>
  </si>
  <si>
    <t>　屋内安全確保に係る機材等</t>
    <rPh sb="1" eb="3">
      <t>オクナイ</t>
    </rPh>
    <rPh sb="3" eb="5">
      <t>アンゼン</t>
    </rPh>
    <rPh sb="5" eb="7">
      <t>カクホ</t>
    </rPh>
    <rPh sb="8" eb="9">
      <t>カカ</t>
    </rPh>
    <rPh sb="10" eb="12">
      <t>キザイ</t>
    </rPh>
    <rPh sb="12" eb="13">
      <t>トウ</t>
    </rPh>
    <phoneticPr fontId="8"/>
  </si>
  <si>
    <t>　施設利用者に係る機材等</t>
    <rPh sb="1" eb="3">
      <t>シセツ</t>
    </rPh>
    <rPh sb="3" eb="6">
      <t>リヨウシャ</t>
    </rPh>
    <rPh sb="7" eb="8">
      <t>カカ</t>
    </rPh>
    <rPh sb="9" eb="11">
      <t>キザイ</t>
    </rPh>
    <rPh sb="11" eb="12">
      <t>トウ</t>
    </rPh>
    <phoneticPr fontId="8"/>
  </si>
  <si>
    <t>　その他の機材等</t>
    <rPh sb="3" eb="4">
      <t>タ</t>
    </rPh>
    <rPh sb="5" eb="7">
      <t>キザイ</t>
    </rPh>
    <rPh sb="7" eb="8">
      <t>トウ</t>
    </rPh>
    <phoneticPr fontId="8"/>
  </si>
  <si>
    <t>　浸水を防ぐための機材等</t>
    <rPh sb="1" eb="3">
      <t>シンスイ</t>
    </rPh>
    <rPh sb="4" eb="5">
      <t>フセ</t>
    </rPh>
    <rPh sb="9" eb="11">
      <t>キザイ</t>
    </rPh>
    <rPh sb="11" eb="12">
      <t>トウ</t>
    </rPh>
    <phoneticPr fontId="8"/>
  </si>
  <si>
    <t>　研修実施（毎年）</t>
    <rPh sb="1" eb="3">
      <t>ケンシュウ</t>
    </rPh>
    <rPh sb="6" eb="8">
      <t>マイトシ</t>
    </rPh>
    <phoneticPr fontId="8"/>
  </si>
  <si>
    <t>　訓練実施（毎年）</t>
    <rPh sb="6" eb="8">
      <t>マイトシ</t>
    </rPh>
    <phoneticPr fontId="8"/>
  </si>
  <si>
    <t>　対象河川③（ある場合）</t>
    <phoneticPr fontId="8"/>
  </si>
  <si>
    <t>　対象河川②（ある場合）</t>
    <phoneticPr fontId="8"/>
  </si>
  <si>
    <t>　対象河川①</t>
    <phoneticPr fontId="8"/>
  </si>
  <si>
    <t>　施設の収容人数の状況</t>
    <rPh sb="1" eb="3">
      <t>シセツ</t>
    </rPh>
    <rPh sb="4" eb="6">
      <t>シュウヨウ</t>
    </rPh>
    <rPh sb="6" eb="8">
      <t>ニンズウ</t>
    </rPh>
    <rPh sb="9" eb="11">
      <t>ジョウキョウ</t>
    </rPh>
    <phoneticPr fontId="8"/>
  </si>
  <si>
    <t>計画作成年月日</t>
  </si>
  <si>
    <t>施設名</t>
  </si>
  <si>
    <t>所在市町村名</t>
  </si>
  <si>
    <t>所在地区名（避難勧告等の発令先地区名）</t>
  </si>
  <si>
    <t>洪水予報等の市町村からの入手方法</t>
  </si>
  <si>
    <t>市町村の情報サイト</t>
  </si>
  <si>
    <t>市町村からの緊急速報メールの受信の有無</t>
  </si>
  <si>
    <t>器</t>
    <rPh sb="0" eb="1">
      <t>キ</t>
    </rPh>
    <phoneticPr fontId="8"/>
  </si>
  <si>
    <t>施設所在地</t>
    <rPh sb="0" eb="2">
      <t>シセツ</t>
    </rPh>
    <rPh sb="2" eb="5">
      <t>ショザイチ</t>
    </rPh>
    <phoneticPr fontId="8"/>
  </si>
  <si>
    <t>避難場所</t>
    <rPh sb="0" eb="2">
      <t>ヒナン</t>
    </rPh>
    <rPh sb="2" eb="4">
      <t>バショ</t>
    </rPh>
    <phoneticPr fontId="8"/>
  </si>
  <si>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8"/>
  </si>
  <si>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8"/>
  </si>
  <si>
    <t>全従業員</t>
    <rPh sb="0" eb="1">
      <t>ゼン</t>
    </rPh>
    <rPh sb="1" eb="4">
      <t>ジュウギョウイン</t>
    </rPh>
    <phoneticPr fontId="8"/>
  </si>
  <si>
    <t>情報収集・伝達</t>
    <rPh sb="0" eb="2">
      <t>ジョウホウ</t>
    </rPh>
    <rPh sb="2" eb="4">
      <t>シュウシュウ</t>
    </rPh>
    <rPh sb="5" eb="7">
      <t>デンタツ</t>
    </rPh>
    <phoneticPr fontId="8"/>
  </si>
  <si>
    <t>　避難先までの移動手段は、以下の通りとする。</t>
    <rPh sb="1" eb="3">
      <t>ヒナン</t>
    </rPh>
    <rPh sb="3" eb="4">
      <t>サキ</t>
    </rPh>
    <rPh sb="7" eb="9">
      <t>イドウ</t>
    </rPh>
    <rPh sb="9" eb="11">
      <t>シュダン</t>
    </rPh>
    <rPh sb="13" eb="15">
      <t>イカ</t>
    </rPh>
    <rPh sb="16" eb="17">
      <t>トオ</t>
    </rPh>
    <phoneticPr fontId="8"/>
  </si>
  <si>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8"/>
  </si>
  <si>
    <t>(1)避難先</t>
    <rPh sb="5" eb="6">
      <t>サキ</t>
    </rPh>
    <phoneticPr fontId="8"/>
  </si>
  <si>
    <t>避難場所</t>
    <rPh sb="0" eb="2">
      <t>ヒナン</t>
    </rPh>
    <rPh sb="2" eb="3">
      <t>バ</t>
    </rPh>
    <phoneticPr fontId="8"/>
  </si>
  <si>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8"/>
  </si>
  <si>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8"/>
  </si>
  <si>
    <t xml:space="preserve">5．情報収集及び伝達 </t>
    <phoneticPr fontId="8"/>
  </si>
  <si>
    <t xml:space="preserve">6．避難誘導 </t>
    <phoneticPr fontId="8"/>
  </si>
  <si>
    <t>②体制確立時、あらかじめ市町村と調整した事項について、市町村に報告する。</t>
    <phoneticPr fontId="8"/>
  </si>
  <si>
    <t>□徒歩</t>
    <rPh sb="1" eb="3">
      <t>トホ</t>
    </rPh>
    <phoneticPr fontId="8"/>
  </si>
  <si>
    <t>□車両</t>
    <rPh sb="1" eb="3">
      <t>シャリョウ</t>
    </rPh>
    <phoneticPr fontId="8"/>
  </si>
  <si>
    <t>徒歩の場合</t>
    <phoneticPr fontId="8"/>
  </si>
  <si>
    <t>車両の場合</t>
    <phoneticPr fontId="8"/>
  </si>
  <si>
    <t>避難場所までの移動手段①</t>
    <rPh sb="0" eb="2">
      <t>ヒナン</t>
    </rPh>
    <rPh sb="2" eb="4">
      <t>バショ</t>
    </rPh>
    <rPh sb="7" eb="9">
      <t>イドウ</t>
    </rPh>
    <rPh sb="9" eb="11">
      <t>シュダン</t>
    </rPh>
    <phoneticPr fontId="8"/>
  </si>
  <si>
    <t>避難場所までの移動手段②</t>
    <rPh sb="0" eb="2">
      <t>ヒナン</t>
    </rPh>
    <rPh sb="2" eb="4">
      <t>バショ</t>
    </rPh>
    <rPh sb="7" eb="9">
      <t>イドウ</t>
    </rPh>
    <rPh sb="9" eb="11">
      <t>シュダン</t>
    </rPh>
    <phoneticPr fontId="8"/>
  </si>
  <si>
    <t>分</t>
    <rPh sb="0" eb="1">
      <t>フン</t>
    </rPh>
    <phoneticPr fontId="8"/>
  </si>
  <si>
    <t>台</t>
    <rPh sb="0" eb="1">
      <t>ダイ</t>
    </rPh>
    <phoneticPr fontId="8"/>
  </si>
  <si>
    <t>有</t>
  </si>
  <si>
    <t>□テレビ</t>
  </si>
  <si>
    <t>□ラジオ</t>
  </si>
  <si>
    <t>□タブレット端末</t>
    <rPh sb="6" eb="8">
      <t>タンマツ</t>
    </rPh>
    <phoneticPr fontId="8"/>
  </si>
  <si>
    <t>□ファックス</t>
  </si>
  <si>
    <t>□携帯電話</t>
    <rPh sb="1" eb="3">
      <t>ケイタイ</t>
    </rPh>
    <rPh sb="3" eb="5">
      <t>デンワ</t>
    </rPh>
    <phoneticPr fontId="8"/>
  </si>
  <si>
    <t>□携帯電話用バッテリー</t>
    <rPh sb="1" eb="3">
      <t>ケイタイ</t>
    </rPh>
    <rPh sb="3" eb="5">
      <t>デンワ</t>
    </rPh>
    <rPh sb="5" eb="6">
      <t>ヨウ</t>
    </rPh>
    <phoneticPr fontId="8"/>
  </si>
  <si>
    <t>□乾電池</t>
    <rPh sb="1" eb="4">
      <t>カンデンチ</t>
    </rPh>
    <phoneticPr fontId="8"/>
  </si>
  <si>
    <t>□その他</t>
    <rPh sb="3" eb="4">
      <t>タ</t>
    </rPh>
    <phoneticPr fontId="8"/>
  </si>
  <si>
    <t>□従業員名簿</t>
    <rPh sb="1" eb="4">
      <t>ジュウギョウイン</t>
    </rPh>
    <rPh sb="4" eb="6">
      <t>メイボ</t>
    </rPh>
    <phoneticPr fontId="8"/>
  </si>
  <si>
    <t>□利用者名簿</t>
    <rPh sb="1" eb="4">
      <t>リヨウシャ</t>
    </rPh>
    <rPh sb="4" eb="6">
      <t>メイボ</t>
    </rPh>
    <phoneticPr fontId="8"/>
  </si>
  <si>
    <t>□案内旗</t>
    <rPh sb="1" eb="3">
      <t>アンナイ</t>
    </rPh>
    <rPh sb="3" eb="4">
      <t>ハタ</t>
    </rPh>
    <phoneticPr fontId="8"/>
  </si>
  <si>
    <t>□拡声器</t>
    <rPh sb="1" eb="4">
      <t>カクセイキ</t>
    </rPh>
    <phoneticPr fontId="8"/>
  </si>
  <si>
    <t>□懐中電灯</t>
    <rPh sb="1" eb="3">
      <t>カイチュウ</t>
    </rPh>
    <rPh sb="3" eb="5">
      <t>デントウ</t>
    </rPh>
    <phoneticPr fontId="8"/>
  </si>
  <si>
    <t>□ライフジャケット</t>
  </si>
  <si>
    <t>□蛍光塗料</t>
    <rPh sb="1" eb="3">
      <t>ケイコウ</t>
    </rPh>
    <rPh sb="3" eb="5">
      <t>トリョウ</t>
    </rPh>
    <phoneticPr fontId="8"/>
  </si>
  <si>
    <t>□防災に係る研修</t>
    <rPh sb="1" eb="3">
      <t>ボウサイ</t>
    </rPh>
    <rPh sb="4" eb="5">
      <t>カカ</t>
    </rPh>
    <rPh sb="6" eb="8">
      <t>ケンシュウ</t>
    </rPh>
    <phoneticPr fontId="8"/>
  </si>
  <si>
    <t>□防災訓練</t>
    <rPh sb="1" eb="3">
      <t>ボウサイ</t>
    </rPh>
    <rPh sb="3" eb="5">
      <t>クンレン</t>
    </rPh>
    <phoneticPr fontId="8"/>
  </si>
  <si>
    <t>日分</t>
    <rPh sb="0" eb="1">
      <t>ニチ</t>
    </rPh>
    <rPh sb="1" eb="2">
      <t>ブン</t>
    </rPh>
    <phoneticPr fontId="8"/>
  </si>
  <si>
    <t>※屋内の場合、昇降手段、移動時間等も把握しておくこと</t>
    <rPh sb="1" eb="3">
      <t>オクナイ</t>
    </rPh>
    <rPh sb="4" eb="6">
      <t>バアイ</t>
    </rPh>
    <rPh sb="7" eb="9">
      <t>ショウコウ</t>
    </rPh>
    <rPh sb="9" eb="11">
      <t>シュダン</t>
    </rPh>
    <rPh sb="12" eb="14">
      <t>イドウ</t>
    </rPh>
    <rPh sb="14" eb="16">
      <t>ジカン</t>
    </rPh>
    <rPh sb="16" eb="17">
      <t>トウ</t>
    </rPh>
    <rPh sb="18" eb="20">
      <t>ハアク</t>
    </rPh>
    <phoneticPr fontId="8"/>
  </si>
  <si>
    <t>対象となる災害：</t>
    <phoneticPr fontId="8"/>
  </si>
  <si>
    <t>施設名：</t>
    <phoneticPr fontId="8"/>
  </si>
  <si>
    <t>施設階層</t>
  </si>
  <si>
    <t>浸水深</t>
  </si>
  <si>
    <t>土砂災害区域</t>
  </si>
  <si>
    <t xml:space="preserve">5．避難を行うための準備や所要時間の検討
</t>
    <phoneticPr fontId="8"/>
  </si>
  <si>
    <t xml:space="preserve">６．避難に必要な備品や浸水対策資機材の確認
</t>
    <phoneticPr fontId="8"/>
  </si>
  <si>
    <t xml:space="preserve">4．避難場所までの避難経路の検討
</t>
    <rPh sb="4" eb="6">
      <t>バショ</t>
    </rPh>
    <rPh sb="9" eb="11">
      <t>ヒナン</t>
    </rPh>
    <rPh sb="11" eb="13">
      <t>ケイロ</t>
    </rPh>
    <rPh sb="14" eb="16">
      <t>ケントウ</t>
    </rPh>
    <phoneticPr fontId="8"/>
  </si>
  <si>
    <t>避難場所</t>
  </si>
  <si>
    <t>浸水想定区域</t>
  </si>
  <si>
    <t>土砂災害警戒区域</t>
  </si>
  <si>
    <t>対応内容</t>
    <rPh sb="0" eb="2">
      <t>タイオウ</t>
    </rPh>
    <rPh sb="2" eb="4">
      <t>ナイヨウ</t>
    </rPh>
    <phoneticPr fontId="8"/>
  </si>
  <si>
    <t>所要時間</t>
    <rPh sb="0" eb="2">
      <t>ショヨウ</t>
    </rPh>
    <rPh sb="2" eb="4">
      <t>ジカン</t>
    </rPh>
    <phoneticPr fontId="8"/>
  </si>
  <si>
    <t>避難準備</t>
    <rPh sb="0" eb="2">
      <t>ヒナン</t>
    </rPh>
    <rPh sb="2" eb="4">
      <t>ジュンビ</t>
    </rPh>
    <phoneticPr fontId="8"/>
  </si>
  <si>
    <t>避難所への移動</t>
    <rPh sb="0" eb="3">
      <t>ヒナンジョ</t>
    </rPh>
    <rPh sb="5" eb="7">
      <t>イドウ</t>
    </rPh>
    <phoneticPr fontId="8"/>
  </si>
  <si>
    <t>避難場所：</t>
    <rPh sb="0" eb="2">
      <t>ヒナン</t>
    </rPh>
    <rPh sb="2" eb="4">
      <t>バショ</t>
    </rPh>
    <phoneticPr fontId="8"/>
  </si>
  <si>
    <t>移動距離：</t>
    <rPh sb="0" eb="2">
      <t>イドウ</t>
    </rPh>
    <rPh sb="2" eb="4">
      <t>キョリ</t>
    </rPh>
    <phoneticPr fontId="8"/>
  </si>
  <si>
    <t>移動手段：</t>
    <rPh sb="0" eb="2">
      <t>イドウ</t>
    </rPh>
    <rPh sb="2" eb="4">
      <t>シュダン</t>
    </rPh>
    <phoneticPr fontId="8"/>
  </si>
  <si>
    <t>避難準備から避難完了までの所要時間（合計）</t>
    <rPh sb="0" eb="2">
      <t>ヒナン</t>
    </rPh>
    <rPh sb="2" eb="4">
      <t>ジュンビ</t>
    </rPh>
    <rPh sb="6" eb="8">
      <t>ヒナン</t>
    </rPh>
    <rPh sb="8" eb="10">
      <t>カンリョウ</t>
    </rPh>
    <rPh sb="13" eb="15">
      <t>ショヨウ</t>
    </rPh>
    <rPh sb="15" eb="17">
      <t>ジカン</t>
    </rPh>
    <rPh sb="18" eb="20">
      <t>ゴウケイ</t>
    </rPh>
    <phoneticPr fontId="8"/>
  </si>
  <si>
    <t>m</t>
    <phoneticPr fontId="8"/>
  </si>
  <si>
    <t>現象</t>
    <rPh sb="0" eb="2">
      <t>ゲンショウ</t>
    </rPh>
    <phoneticPr fontId="8"/>
  </si>
  <si>
    <t>防災情報</t>
    <rPh sb="0" eb="2">
      <t>ボウサイ</t>
    </rPh>
    <rPh sb="2" eb="4">
      <t>ジョウホウ</t>
    </rPh>
    <phoneticPr fontId="8"/>
  </si>
  <si>
    <t>施設名：</t>
    <rPh sb="0" eb="2">
      <t>シセツ</t>
    </rPh>
    <rPh sb="2" eb="3">
      <t>メイ</t>
    </rPh>
    <phoneticPr fontId="8"/>
  </si>
  <si>
    <t>の対応</t>
    <rPh sb="1" eb="3">
      <t>タイオウ</t>
    </rPh>
    <phoneticPr fontId="8"/>
  </si>
  <si>
    <t>体制確立の判断材料</t>
    <rPh sb="0" eb="2">
      <t>タイセイ</t>
    </rPh>
    <rPh sb="2" eb="4">
      <t>カクリツ</t>
    </rPh>
    <rPh sb="5" eb="7">
      <t>ハンダン</t>
    </rPh>
    <rPh sb="7" eb="9">
      <t>ザイリョウ</t>
    </rPh>
    <phoneticPr fontId="8"/>
  </si>
  <si>
    <t>対応要員</t>
    <rPh sb="0" eb="2">
      <t>タイオウ</t>
    </rPh>
    <rPh sb="2" eb="4">
      <t>ヨウイン</t>
    </rPh>
    <phoneticPr fontId="8"/>
  </si>
  <si>
    <t>利用者</t>
  </si>
  <si>
    <t>　施設階層</t>
    <rPh sb="1" eb="3">
      <t>シセツ</t>
    </rPh>
    <rPh sb="3" eb="5">
      <t>カイソウ</t>
    </rPh>
    <phoneticPr fontId="8"/>
  </si>
  <si>
    <t>施設階層</t>
    <rPh sb="0" eb="2">
      <t>シセツ</t>
    </rPh>
    <rPh sb="2" eb="4">
      <t>カイソウ</t>
    </rPh>
    <phoneticPr fontId="8"/>
  </si>
  <si>
    <t>浸水深</t>
    <rPh sb="0" eb="2">
      <t>シンスイ</t>
    </rPh>
    <rPh sb="2" eb="3">
      <t>フカ</t>
    </rPh>
    <phoneticPr fontId="8"/>
  </si>
  <si>
    <t>　土砂災害区域</t>
    <rPh sb="1" eb="3">
      <t>ドシャ</t>
    </rPh>
    <rPh sb="3" eb="5">
      <t>サイガイ</t>
    </rPh>
    <rPh sb="5" eb="7">
      <t>クイキ</t>
    </rPh>
    <phoneticPr fontId="8"/>
  </si>
  <si>
    <t>土砂災害区域</t>
    <rPh sb="0" eb="2">
      <t>ドシャ</t>
    </rPh>
    <rPh sb="2" eb="4">
      <t>サイガイ</t>
    </rPh>
    <rPh sb="4" eb="6">
      <t>クイキ</t>
    </rPh>
    <phoneticPr fontId="8"/>
  </si>
  <si>
    <t>対象となる災害</t>
    <rPh sb="0" eb="2">
      <t>タイショウ</t>
    </rPh>
    <rPh sb="5" eb="7">
      <t>サイガイ</t>
    </rPh>
    <phoneticPr fontId="8"/>
  </si>
  <si>
    <t>1.浸水害 2.土砂災害 3.両方</t>
    <rPh sb="2" eb="4">
      <t>シンスイ</t>
    </rPh>
    <rPh sb="4" eb="5">
      <t>ガイ</t>
    </rPh>
    <rPh sb="8" eb="10">
      <t>ドシャ</t>
    </rPh>
    <rPh sb="10" eb="12">
      <t>サイガイ</t>
    </rPh>
    <rPh sb="15" eb="17">
      <t>リョウホウ</t>
    </rPh>
    <phoneticPr fontId="8"/>
  </si>
  <si>
    <t>土砂災害区域内か否か</t>
    <rPh sb="0" eb="2">
      <t>ドシャ</t>
    </rPh>
    <rPh sb="2" eb="4">
      <t>サイガイ</t>
    </rPh>
    <rPh sb="4" eb="6">
      <t>クイキ</t>
    </rPh>
    <rPh sb="6" eb="7">
      <t>ナイ</t>
    </rPh>
    <rPh sb="8" eb="9">
      <t>イナ</t>
    </rPh>
    <phoneticPr fontId="8"/>
  </si>
  <si>
    <t>その他（市町村への連絡先部局名等）</t>
    <rPh sb="2" eb="3">
      <t>ホカ</t>
    </rPh>
    <rPh sb="15" eb="16">
      <t>トウ</t>
    </rPh>
    <phoneticPr fontId="8"/>
  </si>
  <si>
    <t>市町村の連絡先部局に係る電話番号</t>
    <phoneticPr fontId="8"/>
  </si>
  <si>
    <t>避難場所の避難先階</t>
    <rPh sb="5" eb="7">
      <t>ヒナン</t>
    </rPh>
    <rPh sb="7" eb="8">
      <t>サキ</t>
    </rPh>
    <rPh sb="8" eb="9">
      <t>カイ</t>
    </rPh>
    <phoneticPr fontId="8"/>
  </si>
  <si>
    <t>階</t>
    <rPh sb="0" eb="1">
      <t>カイ</t>
    </rPh>
    <phoneticPr fontId="8"/>
  </si>
  <si>
    <t>　避難場所②（必要に応じて）</t>
    <rPh sb="7" eb="9">
      <t>ヒツヨウ</t>
    </rPh>
    <rPh sb="10" eb="11">
      <t>オウ</t>
    </rPh>
    <phoneticPr fontId="8"/>
  </si>
  <si>
    <t>　避難場所①（必須）</t>
    <rPh sb="7" eb="9">
      <t>ヒッス</t>
    </rPh>
    <phoneticPr fontId="8"/>
  </si>
  <si>
    <t>　施設内にて屋内安全確保を図る場所</t>
    <rPh sb="1" eb="3">
      <t>シセツ</t>
    </rPh>
    <rPh sb="3" eb="4">
      <t>ナイ</t>
    </rPh>
    <rPh sb="6" eb="8">
      <t>オクナイ</t>
    </rPh>
    <rPh sb="8" eb="10">
      <t>アンゼン</t>
    </rPh>
    <rPh sb="10" eb="12">
      <t>カクホ</t>
    </rPh>
    <rPh sb="13" eb="14">
      <t>ハカ</t>
    </rPh>
    <rPh sb="15" eb="17">
      <t>バショ</t>
    </rPh>
    <phoneticPr fontId="8"/>
  </si>
  <si>
    <t>m</t>
    <phoneticPr fontId="8"/>
  </si>
  <si>
    <t>【避難対象】</t>
    <rPh sb="1" eb="3">
      <t>ヒナン</t>
    </rPh>
    <rPh sb="3" eb="5">
      <t>タイショウ</t>
    </rPh>
    <phoneticPr fontId="8"/>
  </si>
  <si>
    <t>ストレッチャー</t>
    <phoneticPr fontId="8"/>
  </si>
  <si>
    <t>車いす</t>
    <rPh sb="0" eb="1">
      <t>クルマ</t>
    </rPh>
    <phoneticPr fontId="8"/>
  </si>
  <si>
    <t>約</t>
    <rPh sb="0" eb="1">
      <t>ヤク</t>
    </rPh>
    <phoneticPr fontId="8"/>
  </si>
  <si>
    <t>　避難対象、利用者数、施設職員数</t>
    <rPh sb="1" eb="3">
      <t>ヒナン</t>
    </rPh>
    <rPh sb="3" eb="5">
      <t>タイショウ</t>
    </rPh>
    <rPh sb="6" eb="9">
      <t>リヨウシャ</t>
    </rPh>
    <rPh sb="9" eb="10">
      <t>スウ</t>
    </rPh>
    <rPh sb="11" eb="13">
      <t>シセツ</t>
    </rPh>
    <rPh sb="13" eb="15">
      <t>ショクイン</t>
    </rPh>
    <rPh sb="15" eb="16">
      <t>スウ</t>
    </rPh>
    <phoneticPr fontId="8"/>
  </si>
  <si>
    <r>
      <t>Ø</t>
    </r>
    <r>
      <rPr>
        <sz val="12"/>
        <color theme="1"/>
        <rFont val="Times New Roman"/>
        <family val="1"/>
      </rPr>
      <t xml:space="preserve"> </t>
    </r>
    <phoneticPr fontId="8"/>
  </si>
  <si>
    <t>随時</t>
    <rPh sb="0" eb="2">
      <t>ズイジ</t>
    </rPh>
    <phoneticPr fontId="8"/>
  </si>
  <si>
    <t>①利用者への家族の連絡</t>
    <rPh sb="1" eb="4">
      <t>リヨウシャ</t>
    </rPh>
    <rPh sb="6" eb="8">
      <t>カゾク</t>
    </rPh>
    <rPh sb="9" eb="11">
      <t>レンラク</t>
    </rPh>
    <phoneticPr fontId="8"/>
  </si>
  <si>
    <t>②利用者の家族への受渡し</t>
    <rPh sb="1" eb="4">
      <t>リヨウシャ</t>
    </rPh>
    <rPh sb="5" eb="7">
      <t>カゾク</t>
    </rPh>
    <rPh sb="9" eb="10">
      <t>ウ</t>
    </rPh>
    <rPh sb="10" eb="11">
      <t>ワタ</t>
    </rPh>
    <phoneticPr fontId="8"/>
  </si>
  <si>
    <t>③避難路の安全確保</t>
    <rPh sb="1" eb="4">
      <t>ヒナンロ</t>
    </rPh>
    <rPh sb="5" eb="7">
      <t>アンゼン</t>
    </rPh>
    <rPh sb="7" eb="9">
      <t>カクホ</t>
    </rPh>
    <phoneticPr fontId="8"/>
  </si>
  <si>
    <t>　避難準備</t>
    <rPh sb="1" eb="3">
      <t>ヒナン</t>
    </rPh>
    <rPh sb="3" eb="5">
      <t>ジュンビ</t>
    </rPh>
    <phoneticPr fontId="8"/>
  </si>
  <si>
    <t>合計</t>
    <rPh sb="0" eb="2">
      <t>ゴウケイ</t>
    </rPh>
    <phoneticPr fontId="8"/>
  </si>
  <si>
    <t>※③は同時並行</t>
    <phoneticPr fontId="8"/>
  </si>
  <si>
    <t>合計時間を記入</t>
    <rPh sb="0" eb="2">
      <t>ゴウケイ</t>
    </rPh>
    <rPh sb="2" eb="4">
      <t>ジカン</t>
    </rPh>
    <rPh sb="5" eb="7">
      <t>キニュウ</t>
    </rPh>
    <phoneticPr fontId="8"/>
  </si>
  <si>
    <t>　施設の対応</t>
    <rPh sb="1" eb="3">
      <t>シセツ</t>
    </rPh>
    <rPh sb="4" eb="6">
      <t>タイオウ</t>
    </rPh>
    <phoneticPr fontId="8"/>
  </si>
  <si>
    <t>注意体制確立</t>
    <rPh sb="0" eb="2">
      <t>チュウイ</t>
    </rPh>
    <rPh sb="2" eb="4">
      <t>タイセイ</t>
    </rPh>
    <rPh sb="4" eb="6">
      <t>カクリツ</t>
    </rPh>
    <phoneticPr fontId="8"/>
  </si>
  <si>
    <t>警戒体制確立</t>
    <rPh sb="0" eb="2">
      <t>ケイカイ</t>
    </rPh>
    <rPh sb="2" eb="4">
      <t>タイセイ</t>
    </rPh>
    <rPh sb="4" eb="6">
      <t>カクリツ</t>
    </rPh>
    <phoneticPr fontId="8"/>
  </si>
  <si>
    <t>非常体制確立（レベル4）</t>
    <phoneticPr fontId="8"/>
  </si>
  <si>
    <t>非常体制確立（レベル5）</t>
    <phoneticPr fontId="8"/>
  </si>
  <si>
    <t>様式１</t>
    <rPh sb="0" eb="2">
      <t>ヨウシキ</t>
    </rPh>
    <phoneticPr fontId="8"/>
  </si>
  <si>
    <t>様式２</t>
    <rPh sb="0" eb="2">
      <t>ヨウシキ</t>
    </rPh>
    <phoneticPr fontId="8"/>
  </si>
  <si>
    <t>様式３</t>
    <rPh sb="0" eb="2">
      <t>ヨウシキ</t>
    </rPh>
    <phoneticPr fontId="8"/>
  </si>
  <si>
    <t>様式４</t>
    <rPh sb="0" eb="2">
      <t>ヨウシキ</t>
    </rPh>
    <phoneticPr fontId="8"/>
  </si>
  <si>
    <t>様式５</t>
    <rPh sb="0" eb="2">
      <t>ヨウシキ</t>
    </rPh>
    <phoneticPr fontId="8"/>
  </si>
  <si>
    <t>避難場所までの移動距離、時間</t>
    <rPh sb="0" eb="2">
      <t>ヒナン</t>
    </rPh>
    <rPh sb="2" eb="4">
      <t>バショ</t>
    </rPh>
    <rPh sb="7" eb="9">
      <t>イドウ</t>
    </rPh>
    <rPh sb="9" eb="11">
      <t>キョリ</t>
    </rPh>
    <rPh sb="12" eb="14">
      <t>ジカン</t>
    </rPh>
    <phoneticPr fontId="8"/>
  </si>
  <si>
    <t>利用者を避難させる状況を想定し、避難対象、利用者数、施設職員数を記入します。
種別は施設職員が分かりやすいように記入してください。</t>
    <rPh sb="16" eb="18">
      <t>ヒナン</t>
    </rPh>
    <rPh sb="18" eb="20">
      <t>タイショウ</t>
    </rPh>
    <rPh sb="21" eb="24">
      <t>リヨウシャ</t>
    </rPh>
    <rPh sb="24" eb="25">
      <t>スウ</t>
    </rPh>
    <rPh sb="26" eb="28">
      <t>シセツ</t>
    </rPh>
    <rPh sb="28" eb="30">
      <t>ショクイン</t>
    </rPh>
    <rPh sb="30" eb="31">
      <t>スウ</t>
    </rPh>
    <rPh sb="32" eb="34">
      <t>キニュウ</t>
    </rPh>
    <rPh sb="39" eb="41">
      <t>シュベツ</t>
    </rPh>
    <rPh sb="42" eb="44">
      <t>シセツ</t>
    </rPh>
    <rPh sb="44" eb="46">
      <t>ショクイン</t>
    </rPh>
    <rPh sb="47" eb="48">
      <t>ワ</t>
    </rPh>
    <rPh sb="56" eb="58">
      <t>キニュウ</t>
    </rPh>
    <phoneticPr fontId="8"/>
  </si>
  <si>
    <t>避難を行うための準備や所要時間を設定してください。所要時間は余裕を持たせて設定してください。</t>
    <rPh sb="0" eb="2">
      <t>ヒナン</t>
    </rPh>
    <rPh sb="3" eb="4">
      <t>オコナ</t>
    </rPh>
    <rPh sb="8" eb="10">
      <t>ジュンビ</t>
    </rPh>
    <rPh sb="11" eb="13">
      <t>ショヨウ</t>
    </rPh>
    <rPh sb="13" eb="15">
      <t>ジカン</t>
    </rPh>
    <rPh sb="16" eb="18">
      <t>セッテイ</t>
    </rPh>
    <rPh sb="25" eb="27">
      <t>ショヨウ</t>
    </rPh>
    <rPh sb="27" eb="29">
      <t>ジカン</t>
    </rPh>
    <rPh sb="30" eb="32">
      <t>ヨユウ</t>
    </rPh>
    <rPh sb="33" eb="34">
      <t>モ</t>
    </rPh>
    <rPh sb="37" eb="39">
      <t>セッテイ</t>
    </rPh>
    <phoneticPr fontId="8"/>
  </si>
  <si>
    <t>所要時間を記入してください。並列した準備があれば、最大所要時間を記入してください。</t>
    <rPh sb="0" eb="2">
      <t>ショヨウ</t>
    </rPh>
    <rPh sb="2" eb="4">
      <t>ジカン</t>
    </rPh>
    <rPh sb="5" eb="7">
      <t>キニュウ</t>
    </rPh>
    <rPh sb="14" eb="16">
      <t>ヘイレツ</t>
    </rPh>
    <rPh sb="18" eb="20">
      <t>ジュンビ</t>
    </rPh>
    <rPh sb="25" eb="27">
      <t>サイダイ</t>
    </rPh>
    <rPh sb="27" eb="29">
      <t>ショヨウ</t>
    </rPh>
    <rPh sb="29" eb="31">
      <t>ジカン</t>
    </rPh>
    <rPh sb="32" eb="34">
      <t>キニュウ</t>
    </rPh>
    <phoneticPr fontId="8"/>
  </si>
  <si>
    <t>平常時</t>
    <rPh sb="0" eb="2">
      <t>ヘイジョウ</t>
    </rPh>
    <rPh sb="2" eb="3">
      <t>ジ</t>
    </rPh>
    <phoneticPr fontId="8"/>
  </si>
  <si>
    <t>非常体制確立（レベル3）</t>
    <phoneticPr fontId="8"/>
  </si>
  <si>
    <t>（http://www.bousai.pref.okayama.jp/bousai/）</t>
  </si>
  <si>
    <t>（http://www.jma.go.jp/）</t>
    <phoneticPr fontId="8"/>
  </si>
  <si>
    <t>気象庁HP</t>
    <phoneticPr fontId="8"/>
  </si>
  <si>
    <t>□水</t>
    <rPh sb="1" eb="2">
      <t>ミズ</t>
    </rPh>
    <phoneticPr fontId="8"/>
  </si>
  <si>
    <t>□食料</t>
    <rPh sb="1" eb="3">
      <t>ショクリョウ</t>
    </rPh>
    <phoneticPr fontId="8"/>
  </si>
  <si>
    <t>□寝具</t>
    <rPh sb="1" eb="3">
      <t>シング</t>
    </rPh>
    <phoneticPr fontId="8"/>
  </si>
  <si>
    <t>□防寒具</t>
    <rPh sb="1" eb="4">
      <t>ボウカング</t>
    </rPh>
    <phoneticPr fontId="8"/>
  </si>
  <si>
    <t>□おむつ・おしりふき</t>
    <phoneticPr fontId="8"/>
  </si>
  <si>
    <t>□常備薬</t>
    <rPh sb="1" eb="4">
      <t>ジョウビヤク</t>
    </rPh>
    <phoneticPr fontId="8"/>
  </si>
  <si>
    <t>□おやつ</t>
    <phoneticPr fontId="8"/>
  </si>
  <si>
    <t>□おんぶひも</t>
    <phoneticPr fontId="8"/>
  </si>
  <si>
    <t>□ウエットティッシュ</t>
    <phoneticPr fontId="8"/>
  </si>
  <si>
    <t>□ゴミ袋</t>
    <rPh sb="3" eb="4">
      <t>ブクロ</t>
    </rPh>
    <phoneticPr fontId="8"/>
  </si>
  <si>
    <t>□タオル</t>
    <phoneticPr fontId="8"/>
  </si>
  <si>
    <t>□土のう</t>
    <rPh sb="1" eb="2">
      <t>ド</t>
    </rPh>
    <phoneticPr fontId="8"/>
  </si>
  <si>
    <t>□止水板</t>
    <rPh sb="1" eb="3">
      <t>シスイ</t>
    </rPh>
    <rPh sb="3" eb="4">
      <t>バン</t>
    </rPh>
    <phoneticPr fontId="8"/>
  </si>
  <si>
    <t xml:space="preserve">１．施設の利用状況の確認 </t>
    <phoneticPr fontId="8"/>
  </si>
  <si>
    <t>反映先：タイムライン「１．施設の利用状況の確認」、避難確保計画 (様式１）</t>
    <rPh sb="0" eb="2">
      <t>ハンエイ</t>
    </rPh>
    <rPh sb="2" eb="3">
      <t>サキ</t>
    </rPh>
    <rPh sb="25" eb="27">
      <t>ヒナン</t>
    </rPh>
    <rPh sb="27" eb="29">
      <t>カクホ</t>
    </rPh>
    <rPh sb="29" eb="31">
      <t>ケイカク</t>
    </rPh>
    <rPh sb="33" eb="35">
      <t>ヨウシキ</t>
    </rPh>
    <phoneticPr fontId="8"/>
  </si>
  <si>
    <t>タイムライン、避難確保計画　入力フォーマット</t>
    <rPh sb="7" eb="9">
      <t>ヒナン</t>
    </rPh>
    <rPh sb="9" eb="11">
      <t>カクホ</t>
    </rPh>
    <rPh sb="11" eb="13">
      <t>ケイカク</t>
    </rPh>
    <rPh sb="14" eb="16">
      <t>ニュウリョク</t>
    </rPh>
    <phoneticPr fontId="8"/>
  </si>
  <si>
    <t>反映先：タイムライン「２．施設ハザードの確認」</t>
    <rPh sb="0" eb="2">
      <t>ハンエイ</t>
    </rPh>
    <rPh sb="2" eb="3">
      <t>サキ</t>
    </rPh>
    <phoneticPr fontId="8"/>
  </si>
  <si>
    <t>3．安全な避難先の検討</t>
    <rPh sb="2" eb="4">
      <t>アンゼン</t>
    </rPh>
    <rPh sb="7" eb="8">
      <t>サキ</t>
    </rPh>
    <rPh sb="9" eb="11">
      <t>ケントウ</t>
    </rPh>
    <phoneticPr fontId="8"/>
  </si>
  <si>
    <t>入力例、備考等</t>
    <rPh sb="4" eb="6">
      <t>ビコウ</t>
    </rPh>
    <rPh sb="6" eb="7">
      <t>トウ</t>
    </rPh>
    <phoneticPr fontId="8"/>
  </si>
  <si>
    <t>避難確保計画</t>
    <phoneticPr fontId="8"/>
  </si>
  <si>
    <t>反映先：表紙、他</t>
    <rPh sb="0" eb="2">
      <t>ハンエイ</t>
    </rPh>
    <rPh sb="2" eb="3">
      <t>サキ</t>
    </rPh>
    <rPh sb="4" eb="6">
      <t>ヒョウシ</t>
    </rPh>
    <rPh sb="7" eb="8">
      <t>ホカ</t>
    </rPh>
    <phoneticPr fontId="8"/>
  </si>
  <si>
    <t>２．施設ハザードの確認</t>
    <phoneticPr fontId="8"/>
  </si>
  <si>
    <t>例：高梁川の水位観測所
所在する市町村から、施設周辺で浸水を引き起こす恐れのある河川に係る「洪水予報」または「水位到達情報」が伝達されます。どのような情報がどうやって伝達されるのか市町村に確認下さい。
市町村から伝達される洪水予報等を踏まえて、必要な防災体制を検討しましょう。</t>
    <rPh sb="2" eb="4">
      <t>タカハシ</t>
    </rPh>
    <rPh sb="12" eb="14">
      <t>ショザイ</t>
    </rPh>
    <rPh sb="16" eb="19">
      <t>シチョウソン</t>
    </rPh>
    <rPh sb="22" eb="24">
      <t>シセツ</t>
    </rPh>
    <rPh sb="24" eb="26">
      <t>シュウヘン</t>
    </rPh>
    <rPh sb="27" eb="29">
      <t>シンスイ</t>
    </rPh>
    <rPh sb="30" eb="31">
      <t>ヒ</t>
    </rPh>
    <rPh sb="32" eb="33">
      <t>オ</t>
    </rPh>
    <rPh sb="35" eb="36">
      <t>オソ</t>
    </rPh>
    <rPh sb="40" eb="42">
      <t>カセン</t>
    </rPh>
    <rPh sb="43" eb="44">
      <t>カカ</t>
    </rPh>
    <rPh sb="46" eb="48">
      <t>コウズイ</t>
    </rPh>
    <rPh sb="48" eb="50">
      <t>ヨホウ</t>
    </rPh>
    <rPh sb="63" eb="65">
      <t>デンタツ</t>
    </rPh>
    <rPh sb="75" eb="77">
      <t>ジョウホウ</t>
    </rPh>
    <rPh sb="83" eb="85">
      <t>デンタツ</t>
    </rPh>
    <rPh sb="90" eb="93">
      <t>シチョウソン</t>
    </rPh>
    <rPh sb="94" eb="96">
      <t>カクニ</t>
    </rPh>
    <rPh sb="96" eb="97">
      <t>クダ</t>
    </rPh>
    <rPh sb="101" eb="104">
      <t>シチョウソン</t>
    </rPh>
    <rPh sb="106" eb="108">
      <t>デンタツ</t>
    </rPh>
    <rPh sb="111" eb="113">
      <t>コウズイ</t>
    </rPh>
    <rPh sb="113" eb="115">
      <t>ヨホウ</t>
    </rPh>
    <rPh sb="115" eb="116">
      <t>トウ</t>
    </rPh>
    <rPh sb="117" eb="118">
      <t>フ</t>
    </rPh>
    <rPh sb="122" eb="124">
      <t>ヒツヨウ</t>
    </rPh>
    <rPh sb="125" eb="127">
      <t>ボウサイ</t>
    </rPh>
    <rPh sb="127" eb="129">
      <t>タイセイ</t>
    </rPh>
    <rPh sb="130" eb="132">
      <t>ケントウ</t>
    </rPh>
    <phoneticPr fontId="8"/>
  </si>
  <si>
    <t>m</t>
    <phoneticPr fontId="8"/>
  </si>
  <si>
    <t>浸水想定区域および浸水深</t>
    <rPh sb="0" eb="2">
      <t>シンスイ</t>
    </rPh>
    <rPh sb="2" eb="4">
      <t>ソウテイ</t>
    </rPh>
    <rPh sb="4" eb="6">
      <t>クイキ</t>
    </rPh>
    <rPh sb="9" eb="11">
      <t>シンスイ</t>
    </rPh>
    <rPh sb="11" eb="12">
      <t>フカ</t>
    </rPh>
    <phoneticPr fontId="8"/>
  </si>
  <si>
    <t>□浸水深</t>
    <rPh sb="1" eb="3">
      <t>シンスイ</t>
    </rPh>
    <rPh sb="3" eb="4">
      <t>フカ</t>
    </rPh>
    <phoneticPr fontId="8"/>
  </si>
  <si>
    <t>注意）現象と防災情報の関係性は時系列が前後する可能性があります</t>
    <phoneticPr fontId="8"/>
  </si>
  <si>
    <t>河川名：</t>
    <rPh sb="0" eb="2">
      <t>カセン</t>
    </rPh>
    <rPh sb="2" eb="3">
      <t>メイ</t>
    </rPh>
    <phoneticPr fontId="8"/>
  </si>
  <si>
    <t>観測所名：</t>
    <rPh sb="0" eb="2">
      <t>カンソク</t>
    </rPh>
    <rPh sb="2" eb="3">
      <t>ジョ</t>
    </rPh>
    <rPh sb="3" eb="4">
      <t>メイ</t>
    </rPh>
    <phoneticPr fontId="8"/>
  </si>
  <si>
    <t>防災情報の収集</t>
    <rPh sb="0" eb="2">
      <t>ボウサイ</t>
    </rPh>
    <rPh sb="2" eb="4">
      <t>ジョウホウ</t>
    </rPh>
    <rPh sb="5" eb="7">
      <t>シュウシュウ</t>
    </rPh>
    <phoneticPr fontId="8"/>
  </si>
  <si>
    <t>①体制確立の判断材料</t>
    <rPh sb="1" eb="3">
      <t>タイセイ</t>
    </rPh>
    <rPh sb="3" eb="5">
      <t>カクリツ</t>
    </rPh>
    <rPh sb="6" eb="8">
      <t>ハンダン</t>
    </rPh>
    <rPh sb="8" eb="10">
      <t>ザイリョウ</t>
    </rPh>
    <phoneticPr fontId="8"/>
  </si>
  <si>
    <t>②対応内容</t>
    <rPh sb="1" eb="3">
      <t>タイオウ</t>
    </rPh>
    <rPh sb="3" eb="5">
      <t>ナイヨウ</t>
    </rPh>
    <phoneticPr fontId="8"/>
  </si>
  <si>
    <t>③対応要員</t>
    <phoneticPr fontId="8"/>
  </si>
  <si>
    <t>浸水防止対策の準備</t>
    <rPh sb="0" eb="2">
      <t>シンスイ</t>
    </rPh>
    <rPh sb="2" eb="4">
      <t>ボウシ</t>
    </rPh>
    <rPh sb="4" eb="6">
      <t>タイサク</t>
    </rPh>
    <rPh sb="7" eb="9">
      <t>ジュンビ</t>
    </rPh>
    <phoneticPr fontId="8"/>
  </si>
  <si>
    <t>職員の参集</t>
    <rPh sb="0" eb="2">
      <t>ショクイン</t>
    </rPh>
    <rPh sb="3" eb="5">
      <t>サンシュウ</t>
    </rPh>
    <phoneticPr fontId="8"/>
  </si>
  <si>
    <t>園長、施設長</t>
    <rPh sb="0" eb="2">
      <t>エンチョウ</t>
    </rPh>
    <rPh sb="3" eb="5">
      <t>シセツ</t>
    </rPh>
    <rPh sb="5" eb="6">
      <t>ナガ</t>
    </rPh>
    <phoneticPr fontId="8"/>
  </si>
  <si>
    <t>各担任</t>
    <rPh sb="0" eb="3">
      <t>カクタンニン</t>
    </rPh>
    <phoneticPr fontId="8"/>
  </si>
  <si>
    <t>主任</t>
    <rPh sb="0" eb="2">
      <t>シュニン</t>
    </rPh>
    <phoneticPr fontId="8"/>
  </si>
  <si>
    <t>目安等</t>
    <rPh sb="0" eb="2">
      <t>メヤス</t>
    </rPh>
    <rPh sb="2" eb="3">
      <t>トウ</t>
    </rPh>
    <phoneticPr fontId="8"/>
  </si>
  <si>
    <t>反映先：タイムライン「３．避難先の検討、リスク」、避難確保計画 (様式４）</t>
    <rPh sb="13" eb="15">
      <t>ヒナン</t>
    </rPh>
    <rPh sb="15" eb="16">
      <t>サキ</t>
    </rPh>
    <rPh sb="17" eb="19">
      <t>ケントウ</t>
    </rPh>
    <phoneticPr fontId="8"/>
  </si>
  <si>
    <t>①体制確立の判断時期</t>
    <phoneticPr fontId="8"/>
  </si>
  <si>
    <t>②活動内容</t>
    <phoneticPr fontId="8"/>
  </si>
  <si>
    <t>③対応要員</t>
    <phoneticPr fontId="8"/>
  </si>
  <si>
    <t>反映先：タイムライン「７．対応のタイミングの検討」、避難確保計画 (様式２）</t>
    <rPh sb="13" eb="15">
      <t>タイオウ</t>
    </rPh>
    <rPh sb="22" eb="24">
      <t>ケントウ</t>
    </rPh>
    <phoneticPr fontId="8"/>
  </si>
  <si>
    <t>反映先：タイムライン「６．避難に必要な備品や浸水対策資機材の確認」、避難確保計画 (様式５）</t>
    <rPh sb="13" eb="15">
      <t>ヒナン</t>
    </rPh>
    <rPh sb="16" eb="18">
      <t>ヒツヨウ</t>
    </rPh>
    <rPh sb="19" eb="21">
      <t>ビヒン</t>
    </rPh>
    <rPh sb="22" eb="24">
      <t>シンスイ</t>
    </rPh>
    <rPh sb="24" eb="26">
      <t>タイサク</t>
    </rPh>
    <rPh sb="26" eb="29">
      <t>シキザイ</t>
    </rPh>
    <rPh sb="30" eb="32">
      <t>カクニン</t>
    </rPh>
    <phoneticPr fontId="8"/>
  </si>
  <si>
    <t>反映先：避難確保計画 (様式５）8.防災教育及び訓練の実施</t>
    <rPh sb="18" eb="20">
      <t>ボウサイ</t>
    </rPh>
    <rPh sb="20" eb="22">
      <t>キョウイク</t>
    </rPh>
    <rPh sb="22" eb="23">
      <t>オヨ</t>
    </rPh>
    <rPh sb="24" eb="26">
      <t>クンレン</t>
    </rPh>
    <rPh sb="27" eb="29">
      <t>ジッシ</t>
    </rPh>
    <phoneticPr fontId="8"/>
  </si>
  <si>
    <t>利用者の安全確保・体調管理</t>
    <phoneticPr fontId="8"/>
  </si>
  <si>
    <t>避難誘導員</t>
    <rPh sb="0" eb="2">
      <t>ヒナン</t>
    </rPh>
    <rPh sb="2" eb="4">
      <t>ユウドウ</t>
    </rPh>
    <rPh sb="4" eb="5">
      <t>イン</t>
    </rPh>
    <phoneticPr fontId="8"/>
  </si>
  <si>
    <t>全職員</t>
    <rPh sb="0" eb="3">
      <t>ゼンショクイン</t>
    </rPh>
    <phoneticPr fontId="8"/>
  </si>
  <si>
    <r>
      <t xml:space="preserve">避難場所
</t>
    </r>
    <r>
      <rPr>
        <sz val="10"/>
        <color theme="1"/>
        <rFont val="ＭＳ Ｐゴシック"/>
        <family val="3"/>
        <charset val="128"/>
      </rPr>
      <t>（その②必要に応じて）</t>
    </r>
    <rPh sb="0" eb="2">
      <t>ヒナン</t>
    </rPh>
    <rPh sb="2" eb="3">
      <t>バ</t>
    </rPh>
    <rPh sb="9" eb="11">
      <t>ヒツヨウ</t>
    </rPh>
    <rPh sb="12" eb="13">
      <t>オウ</t>
    </rPh>
    <phoneticPr fontId="8"/>
  </si>
  <si>
    <t>要配慮者利用施設避難行動タイムライン</t>
    <rPh sb="6" eb="8">
      <t>シセツ</t>
    </rPh>
    <rPh sb="8" eb="10">
      <t>ヒナン</t>
    </rPh>
    <rPh sb="10" eb="12">
      <t>コウドウ</t>
    </rPh>
    <phoneticPr fontId="8"/>
  </si>
  <si>
    <t xml:space="preserve">７．体制確立や避難開始等のタイミングの検討
</t>
    <rPh sb="2" eb="4">
      <t>タイセイ</t>
    </rPh>
    <rPh sb="4" eb="6">
      <t>カクリツ</t>
    </rPh>
    <rPh sb="7" eb="9">
      <t>ヒナン</t>
    </rPh>
    <rPh sb="9" eb="12">
      <t>カイシトウ</t>
    </rPh>
    <rPh sb="19" eb="21">
      <t>ケントウ</t>
    </rPh>
    <phoneticPr fontId="8"/>
  </si>
  <si>
    <t>反映先：タイムライン「７．体制確立や避難開始等のタイミングの検討」、避難確保計画 (様式２）</t>
    <rPh sb="0" eb="2">
      <t>ハンエイ</t>
    </rPh>
    <rPh sb="2" eb="3">
      <t>サキ</t>
    </rPh>
    <phoneticPr fontId="8"/>
  </si>
  <si>
    <t>反映先：タイムライン「７．体制確立や避難開始等のタイミングの検討」、避難確保計画 (様式３）</t>
    <rPh sb="13" eb="15">
      <t>タイセイ</t>
    </rPh>
    <rPh sb="15" eb="17">
      <t>カクリツ</t>
    </rPh>
    <rPh sb="18" eb="20">
      <t>ヒナン</t>
    </rPh>
    <rPh sb="20" eb="23">
      <t>カイシトウ</t>
    </rPh>
    <rPh sb="30" eb="32">
      <t>ケントウ</t>
    </rPh>
    <phoneticPr fontId="8"/>
  </si>
  <si>
    <t>反映先：タイムライン「5．避難を行うための準備や所要時間の検討」</t>
    <phoneticPr fontId="8"/>
  </si>
  <si>
    <t>全員</t>
    <rPh sb="0" eb="2">
      <t>ゼンイン</t>
    </rPh>
    <phoneticPr fontId="8"/>
  </si>
  <si>
    <t>-</t>
    <phoneticPr fontId="8"/>
  </si>
  <si>
    <t>幹部職員の参集</t>
    <rPh sb="0" eb="2">
      <t>カンブ</t>
    </rPh>
    <rPh sb="2" eb="4">
      <t>ショクイン</t>
    </rPh>
    <rPh sb="5" eb="7">
      <t>サンシュウサンシュウショクインジゼンレンラク</t>
    </rPh>
    <phoneticPr fontId="8"/>
  </si>
  <si>
    <t>参集職員への事前連絡</t>
    <phoneticPr fontId="8"/>
  </si>
  <si>
    <t>避難路の確認</t>
    <rPh sb="0" eb="3">
      <t>ヒナンロ</t>
    </rPh>
    <rPh sb="4" eb="6">
      <t>カクニン</t>
    </rPh>
    <phoneticPr fontId="8"/>
  </si>
  <si>
    <t>利用者への注意喚起</t>
    <rPh sb="0" eb="3">
      <t>リヨウシャ</t>
    </rPh>
    <rPh sb="5" eb="7">
      <t>チュウイ</t>
    </rPh>
    <rPh sb="7" eb="9">
      <t>カンキ</t>
    </rPh>
    <phoneticPr fontId="8"/>
  </si>
  <si>
    <t>土嚢の設置</t>
    <rPh sb="0" eb="2">
      <t>ドノウ</t>
    </rPh>
    <rPh sb="3" eb="5">
      <t>セッチ</t>
    </rPh>
    <phoneticPr fontId="8"/>
  </si>
  <si>
    <t>止水板の設置</t>
    <rPh sb="0" eb="2">
      <t>シスイ</t>
    </rPh>
    <rPh sb="2" eb="3">
      <t>バン</t>
    </rPh>
    <rPh sb="4" eb="6">
      <t>セッチ</t>
    </rPh>
    <phoneticPr fontId="8"/>
  </si>
  <si>
    <t>持出し品のチェック</t>
    <rPh sb="0" eb="2">
      <t>モチダ</t>
    </rPh>
    <rPh sb="3" eb="4">
      <t>ヒン</t>
    </rPh>
    <phoneticPr fontId="8"/>
  </si>
  <si>
    <t>協定施設への移動開始</t>
    <rPh sb="0" eb="2">
      <t>キョウテイ</t>
    </rPh>
    <rPh sb="2" eb="4">
      <t>シセツ</t>
    </rPh>
    <rPh sb="6" eb="8">
      <t>イドウ</t>
    </rPh>
    <rPh sb="8" eb="10">
      <t>カイシ</t>
    </rPh>
    <phoneticPr fontId="8"/>
  </si>
  <si>
    <t>全員避難のチェック、施錠</t>
    <rPh sb="0" eb="2">
      <t>ゼンイン</t>
    </rPh>
    <rPh sb="2" eb="4">
      <t>ヒナン</t>
    </rPh>
    <rPh sb="10" eb="12">
      <t>セジョウ</t>
    </rPh>
    <phoneticPr fontId="8"/>
  </si>
  <si>
    <t>利用者家族への避難開始連絡</t>
    <rPh sb="0" eb="3">
      <t>リヨウシャ</t>
    </rPh>
    <rPh sb="3" eb="5">
      <t>カゾク</t>
    </rPh>
    <rPh sb="7" eb="9">
      <t>ヒナン</t>
    </rPh>
    <rPh sb="9" eb="11">
      <t>カイシ</t>
    </rPh>
    <rPh sb="11" eb="13">
      <t>レンラク</t>
    </rPh>
    <phoneticPr fontId="8"/>
  </si>
  <si>
    <t>従業員の避難開始</t>
    <rPh sb="0" eb="3">
      <t>ジュウギョウイン</t>
    </rPh>
    <rPh sb="4" eb="6">
      <t>ヒナン</t>
    </rPh>
    <rPh sb="6" eb="8">
      <t>カイシ</t>
    </rPh>
    <phoneticPr fontId="8"/>
  </si>
  <si>
    <t>従業員の安否確認</t>
    <rPh sb="0" eb="3">
      <t>ジュウギョウイン</t>
    </rPh>
    <rPh sb="4" eb="6">
      <t>アンピ</t>
    </rPh>
    <rPh sb="6" eb="8">
      <t>カクニン</t>
    </rPh>
    <phoneticPr fontId="8"/>
  </si>
  <si>
    <t>利用者家族への避難先連絡</t>
    <rPh sb="0" eb="3">
      <t>リヨウシャ</t>
    </rPh>
    <rPh sb="3" eb="5">
      <t>カゾク</t>
    </rPh>
    <rPh sb="7" eb="10">
      <t>ヒナンサキ</t>
    </rPh>
    <rPh sb="10" eb="12">
      <t>レンラク</t>
    </rPh>
    <phoneticPr fontId="8"/>
  </si>
  <si>
    <t>急病人の緊急搬送要請</t>
    <rPh sb="0" eb="2">
      <t>キュウビョウ</t>
    </rPh>
    <rPh sb="2" eb="3">
      <t>ニン</t>
    </rPh>
    <rPh sb="4" eb="6">
      <t>キンキュウ</t>
    </rPh>
    <rPh sb="6" eb="8">
      <t>ハンソウ</t>
    </rPh>
    <rPh sb="8" eb="10">
      <t>ヨウセイ</t>
    </rPh>
    <phoneticPr fontId="8"/>
  </si>
  <si>
    <t>台</t>
    <rPh sb="0" eb="1">
      <t>ダイ</t>
    </rPh>
    <phoneticPr fontId="8"/>
  </si>
  <si>
    <t>□プランター、□ビニールシート、□ロープ</t>
    <phoneticPr fontId="8"/>
  </si>
  <si>
    <t>□ミルク、□簡易マット</t>
    <rPh sb="6" eb="8">
      <t>カンイ</t>
    </rPh>
    <phoneticPr fontId="8"/>
  </si>
  <si>
    <t>その他</t>
    <rPh sb="2" eb="3">
      <t>ホカ</t>
    </rPh>
    <phoneticPr fontId="8"/>
  </si>
  <si>
    <t>③持出し品の準備</t>
    <rPh sb="1" eb="3">
      <t>モチダ</t>
    </rPh>
    <rPh sb="4" eb="5">
      <t>ヒン</t>
    </rPh>
    <rPh sb="6" eb="8">
      <t>ジュンビ</t>
    </rPh>
    <phoneticPr fontId="8"/>
  </si>
  <si>
    <t>避難準備の所要時間（計）</t>
    <rPh sb="0" eb="2">
      <t>ヒナン</t>
    </rPh>
    <rPh sb="2" eb="4">
      <t>ジュンビ</t>
    </rPh>
    <rPh sb="5" eb="7">
      <t>ショヨウ</t>
    </rPh>
    <rPh sb="7" eb="9">
      <t>ジカン</t>
    </rPh>
    <rPh sb="10" eb="11">
      <t>ケイ</t>
    </rPh>
    <phoneticPr fontId="8"/>
  </si>
  <si>
    <t>　避難先はハザードマップの想定浸水深や土砂災害警戒区域等から、以下の場所とする。</t>
    <rPh sb="1" eb="3">
      <t>ヒナン</t>
    </rPh>
    <rPh sb="3" eb="4">
      <t>サキ</t>
    </rPh>
    <rPh sb="13" eb="15">
      <t>ソウテイ</t>
    </rPh>
    <rPh sb="15" eb="17">
      <t>シンスイ</t>
    </rPh>
    <rPh sb="17" eb="18">
      <t>フカ</t>
    </rPh>
    <rPh sb="19" eb="21">
      <t>ドシャ</t>
    </rPh>
    <rPh sb="21" eb="23">
      <t>サイガイ</t>
    </rPh>
    <rPh sb="23" eb="25">
      <t>ケイカイ</t>
    </rPh>
    <rPh sb="25" eb="27">
      <t>クイキ</t>
    </rPh>
    <rPh sb="27" eb="28">
      <t>トウ</t>
    </rPh>
    <rPh sb="31" eb="33">
      <t>イカ</t>
    </rPh>
    <rPh sb="34" eb="36">
      <t>バショ</t>
    </rPh>
    <phoneticPr fontId="8"/>
  </si>
  <si>
    <t>　計画を作成及び必要に応じて見直し・修正をしたときは、水防法第15条の3第2項に基づき、遅滞なく、当該計画を市町村長へ報告する。</t>
    <phoneticPr fontId="8"/>
  </si>
  <si>
    <t>　計画を作成及び必要に応じて見直し・修正をしたときは、土砂災害防止法第8条の2項に基づき、遅滞なく、当該計画を市町村長へ報告する。</t>
    <rPh sb="39" eb="40">
      <t>コウ</t>
    </rPh>
    <phoneticPr fontId="8"/>
  </si>
  <si>
    <t>　計画を作成及び必要に応じて見直し・修正をしたときは、水防法第15条の3第2項および、土砂災害防止法第8条の2項に基づき、遅滞なく、当該計画を市町村長へ報告する。</t>
    <phoneticPr fontId="8"/>
  </si>
  <si>
    <r>
      <t>・本シートは、タイムライン及び避難確保計画を簡易に作成することを目的としたものです。このため、</t>
    </r>
    <r>
      <rPr>
        <u/>
        <sz val="12"/>
        <color rgb="FFFF0000"/>
        <rFont val="ＭＳ ゴシック"/>
        <family val="3"/>
        <charset val="128"/>
      </rPr>
      <t>出力シート上に作成される計画内容は、必ずしも各施設の状況を反映したものとはなりません</t>
    </r>
    <r>
      <rPr>
        <sz val="12"/>
        <color theme="1"/>
        <rFont val="ＭＳ ゴシック"/>
        <family val="3"/>
        <charset val="128"/>
      </rPr>
      <t>。適切な計画を作成するため、</t>
    </r>
    <r>
      <rPr>
        <u/>
        <sz val="12"/>
        <color rgb="FFFF0000"/>
        <rFont val="ＭＳ ゴシック"/>
        <family val="3"/>
        <charset val="128"/>
      </rPr>
      <t>各施設においてはシート上に作成された計画内容を十分確認し、必要な場合修正</t>
    </r>
    <r>
      <rPr>
        <sz val="12"/>
        <color theme="1"/>
        <rFont val="ＭＳ ゴシック"/>
        <family val="3"/>
        <charset val="128"/>
      </rPr>
      <t>してください。
・シートの性質上、文字がつぶれたりする場合がありますので、その場合は適宜エクセルシートの大きさを変えるなどで表示内容を調整してください。
・太枠線内のオレンジ（一部、黄）色付けされた部分に入力してください。
・出力シートの内容の修正は、直接出力シートに対して行ってください。</t>
    </r>
    <rPh sb="1" eb="2">
      <t>ホン</t>
    </rPh>
    <rPh sb="13" eb="14">
      <t>オヨ</t>
    </rPh>
    <rPh sb="15" eb="17">
      <t>ヒナン</t>
    </rPh>
    <rPh sb="17" eb="19">
      <t>カクホ</t>
    </rPh>
    <rPh sb="19" eb="21">
      <t>ケイカク</t>
    </rPh>
    <rPh sb="22" eb="24">
      <t>カンイ</t>
    </rPh>
    <rPh sb="25" eb="27">
      <t>サクセイ</t>
    </rPh>
    <rPh sb="32" eb="34">
      <t>モクテキ</t>
    </rPh>
    <rPh sb="47" eb="49">
      <t>シュツリョク</t>
    </rPh>
    <rPh sb="52" eb="53">
      <t>ジョウ</t>
    </rPh>
    <rPh sb="54" eb="56">
      <t>サクセイ</t>
    </rPh>
    <rPh sb="59" eb="61">
      <t>ケイカク</t>
    </rPh>
    <rPh sb="61" eb="63">
      <t>ナイヨウ</t>
    </rPh>
    <rPh sb="65" eb="66">
      <t>カナラ</t>
    </rPh>
    <rPh sb="69" eb="72">
      <t>カクシセツ</t>
    </rPh>
    <rPh sb="73" eb="75">
      <t>ジョウキョウ</t>
    </rPh>
    <rPh sb="76" eb="78">
      <t>ハンエイ</t>
    </rPh>
    <rPh sb="90" eb="92">
      <t>テキセツ</t>
    </rPh>
    <rPh sb="93" eb="95">
      <t>ケイカク</t>
    </rPh>
    <rPh sb="96" eb="98">
      <t>サクセイ</t>
    </rPh>
    <rPh sb="103" eb="106">
      <t>カクシセツ</t>
    </rPh>
    <rPh sb="114" eb="115">
      <t>ジョウ</t>
    </rPh>
    <rPh sb="116" eb="118">
      <t>サクセイ</t>
    </rPh>
    <rPh sb="121" eb="123">
      <t>ケイカク</t>
    </rPh>
    <rPh sb="123" eb="125">
      <t>ナイヨウ</t>
    </rPh>
    <rPh sb="126" eb="128">
      <t>ジュウブン</t>
    </rPh>
    <rPh sb="128" eb="130">
      <t>カクニン</t>
    </rPh>
    <rPh sb="132" eb="134">
      <t>ヒツヨウ</t>
    </rPh>
    <rPh sb="135" eb="137">
      <t>バアイ</t>
    </rPh>
    <rPh sb="137" eb="139">
      <t>シュウセイ</t>
    </rPh>
    <rPh sb="152" eb="155">
      <t>セイシツジョウ</t>
    </rPh>
    <rPh sb="156" eb="158">
      <t>モジ</t>
    </rPh>
    <rPh sb="166" eb="168">
      <t>バアイ</t>
    </rPh>
    <rPh sb="178" eb="180">
      <t>バアイ</t>
    </rPh>
    <rPh sb="181" eb="183">
      <t>テキギ</t>
    </rPh>
    <rPh sb="191" eb="192">
      <t>オオ</t>
    </rPh>
    <rPh sb="195" eb="196">
      <t>カ</t>
    </rPh>
    <rPh sb="201" eb="203">
      <t>ヒョウジ</t>
    </rPh>
    <rPh sb="203" eb="205">
      <t>ナイヨウ</t>
    </rPh>
    <rPh sb="206" eb="208">
      <t>チョウセイ</t>
    </rPh>
    <rPh sb="217" eb="219">
      <t>フトワク</t>
    </rPh>
    <rPh sb="219" eb="221">
      <t>センナイ</t>
    </rPh>
    <rPh sb="227" eb="229">
      <t>イチブ</t>
    </rPh>
    <rPh sb="232" eb="233">
      <t>イロ</t>
    </rPh>
    <rPh sb="233" eb="234">
      <t>ヅ</t>
    </rPh>
    <rPh sb="238" eb="240">
      <t>ブブン</t>
    </rPh>
    <rPh sb="241" eb="243">
      <t>ニュウリョク</t>
    </rPh>
    <rPh sb="252" eb="254">
      <t>シュツリョク</t>
    </rPh>
    <rPh sb="258" eb="260">
      <t>ナイヨウ</t>
    </rPh>
    <rPh sb="261" eb="263">
      <t>シュウセイ</t>
    </rPh>
    <rPh sb="265" eb="267">
      <t>チョクセツ</t>
    </rPh>
    <rPh sb="267" eb="269">
      <t>シュツリョク</t>
    </rPh>
    <rPh sb="273" eb="274">
      <t>タイ</t>
    </rPh>
    <rPh sb="276" eb="277">
      <t>オコナ</t>
    </rPh>
    <phoneticPr fontId="8"/>
  </si>
  <si>
    <t>種別（歩行状態等）</t>
    <rPh sb="0" eb="2">
      <t>シュベツ</t>
    </rPh>
    <rPh sb="3" eb="5">
      <t>ホコウ</t>
    </rPh>
    <rPh sb="5" eb="7">
      <t>ジョウタイ</t>
    </rPh>
    <rPh sb="7" eb="8">
      <t>トウ</t>
    </rPh>
    <phoneticPr fontId="8"/>
  </si>
  <si>
    <t>おかやま防災ポータル</t>
    <rPh sb="4" eb="6">
      <t>ボウサイ</t>
    </rPh>
    <phoneticPr fontId="8"/>
  </si>
  <si>
    <t>（http://www.d-keikai.bousai.pref.okayama.jp/pc/）</t>
    <phoneticPr fontId="8"/>
  </si>
  <si>
    <t>岡山県土砂災害危険度情報</t>
    <rPh sb="0" eb="3">
      <t>オカヤマケン</t>
    </rPh>
    <rPh sb="3" eb="5">
      <t>ドシャ</t>
    </rPh>
    <rPh sb="5" eb="7">
      <t>サイガイ</t>
    </rPh>
    <rPh sb="7" eb="10">
      <t>キケンド</t>
    </rPh>
    <rPh sb="10" eb="12">
      <t>ジョウホウ</t>
    </rPh>
    <phoneticPr fontId="8"/>
  </si>
  <si>
    <t>土砂災害危険度情報</t>
    <rPh sb="0" eb="2">
      <t>ドシャ</t>
    </rPh>
    <rPh sb="2" eb="4">
      <t>サイガイ</t>
    </rPh>
    <rPh sb="4" eb="7">
      <t>キケンド</t>
    </rPh>
    <rPh sb="7" eb="9">
      <t>ジョウホウ</t>
    </rPh>
    <phoneticPr fontId="8"/>
  </si>
  <si>
    <t>　この計画は、水防法第15条の3第1項に基づくものであり、本施設の利用者の大雨や台風時の円滑かつ迅速な避難の確保を図ることを目的とする。</t>
    <rPh sb="37" eb="39">
      <t>オオアメ</t>
    </rPh>
    <rPh sb="40" eb="42">
      <t>タイフウ</t>
    </rPh>
    <rPh sb="42" eb="43">
      <t>ジ</t>
    </rPh>
    <phoneticPr fontId="8"/>
  </si>
  <si>
    <t>警戒レベル１"心構えを高める"</t>
    <rPh sb="0" eb="2">
      <t>ケイカイ</t>
    </rPh>
    <rPh sb="7" eb="9">
      <t>ココロガマ</t>
    </rPh>
    <rPh sb="11" eb="12">
      <t>タカ</t>
    </rPh>
    <phoneticPr fontId="8"/>
  </si>
  <si>
    <t>河川名：</t>
    <rPh sb="0" eb="2">
      <t>カセン</t>
    </rPh>
    <rPh sb="2" eb="3">
      <t>メイ</t>
    </rPh>
    <phoneticPr fontId="8"/>
  </si>
  <si>
    <t>観測所名：</t>
    <rPh sb="0" eb="3">
      <t>カンソクショ</t>
    </rPh>
    <rPh sb="3" eb="4">
      <t>メイ</t>
    </rPh>
    <phoneticPr fontId="8"/>
  </si>
  <si>
    <t>早期注意情報（警報級の可能性）</t>
    <rPh sb="0" eb="2">
      <t>ソウキ</t>
    </rPh>
    <rPh sb="2" eb="4">
      <t>チュウイ</t>
    </rPh>
    <rPh sb="4" eb="6">
      <t>ジョウホウ</t>
    </rPh>
    <rPh sb="7" eb="9">
      <t>ケイホウ</t>
    </rPh>
    <rPh sb="9" eb="10">
      <t>キュウ</t>
    </rPh>
    <rPh sb="11" eb="14">
      <t>カノウセイ</t>
    </rPh>
    <phoneticPr fontId="8"/>
  </si>
  <si>
    <t>洪水注意報</t>
    <rPh sb="0" eb="5">
      <t>コウズイチュウイホウ</t>
    </rPh>
    <phoneticPr fontId="8"/>
  </si>
  <si>
    <t>洪水警報</t>
    <rPh sb="0" eb="4">
      <t>コウズイケイホウ</t>
    </rPh>
    <phoneticPr fontId="8"/>
  </si>
  <si>
    <t>土砂災害警戒情報</t>
  </si>
  <si>
    <t>　表内の事項のほか、統括管理者の指揮命令に従うものとする。</t>
    <phoneticPr fontId="8"/>
  </si>
  <si>
    <t>テレビ</t>
    <phoneticPr fontId="8"/>
  </si>
  <si>
    <t>ラジオ</t>
    <phoneticPr fontId="8"/>
  </si>
  <si>
    <t>インターネット</t>
    <phoneticPr fontId="8"/>
  </si>
  <si>
    <t>徒歩</t>
    <rPh sb="0" eb="2">
      <t>トホ</t>
    </rPh>
    <phoneticPr fontId="8"/>
  </si>
  <si>
    <t>ハザードマップを確認して、記入してください。</t>
    <rPh sb="8" eb="10">
      <t>カクニン</t>
    </rPh>
    <rPh sb="13" eb="15">
      <t>キニュウ</t>
    </rPh>
    <phoneticPr fontId="8"/>
  </si>
  <si>
    <t>園長、施設長</t>
    <rPh sb="0" eb="2">
      <t>エンチョウ</t>
    </rPh>
    <rPh sb="3" eb="6">
      <t>シセツチョウ</t>
    </rPh>
    <phoneticPr fontId="8"/>
  </si>
  <si>
    <t>洪水予報等は、所在する市町村から周知されます。伝達方法について市町村に確認のうえ、入手手段を記載してください。</t>
    <rPh sb="16" eb="18">
      <t>シュウチ</t>
    </rPh>
    <rPh sb="23" eb="25">
      <t>デンタツ</t>
    </rPh>
    <rPh sb="41" eb="43">
      <t>ニュウシュ</t>
    </rPh>
    <rPh sb="43" eb="45">
      <t>シュダン</t>
    </rPh>
    <rPh sb="46" eb="48">
      <t>キサイ</t>
    </rPh>
    <phoneticPr fontId="8"/>
  </si>
  <si>
    <t>施設及び避難先の位置と、施設から避難先までの避難ルートを記載したものを貼り付けて下さい。</t>
    <rPh sb="6" eb="7">
      <t>サキ</t>
    </rPh>
    <rPh sb="18" eb="19">
      <t>サキ</t>
    </rPh>
    <rPh sb="28" eb="30">
      <t>キサイ</t>
    </rPh>
    <rPh sb="35" eb="36">
      <t>ハ</t>
    </rPh>
    <rPh sb="37" eb="38">
      <t>ツ</t>
    </rPh>
    <rPh sb="40" eb="41">
      <t>クダ</t>
    </rPh>
    <phoneticPr fontId="8"/>
  </si>
  <si>
    <t>特別養護老人ホーム○○園</t>
    <phoneticPr fontId="8"/>
  </si>
  <si>
    <t>市町村による「高齢者等避難」「避難指示」の発令の対象となる、施設の所在地の地区名を記載してください。</t>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8"/>
  </si>
  <si>
    <t>高梁市○○町○○番地</t>
    <phoneticPr fontId="8"/>
  </si>
  <si>
    <t>高梁市</t>
    <phoneticPr fontId="8"/>
  </si>
  <si>
    <t>高梁市○○町</t>
    <rPh sb="0" eb="2">
      <t>タカハシ</t>
    </rPh>
    <rPh sb="2" eb="3">
      <t>シ</t>
    </rPh>
    <rPh sb="5" eb="6">
      <t>マチ</t>
    </rPh>
    <phoneticPr fontId="8"/>
  </si>
  <si>
    <t>利用者○名　施設職員○名</t>
    <rPh sb="4" eb="5">
      <t>メイ</t>
    </rPh>
    <rPh sb="11" eb="12">
      <t>メイ</t>
    </rPh>
    <phoneticPr fontId="8"/>
  </si>
  <si>
    <t>利用者○名　施設職員○名</t>
    <phoneticPr fontId="8"/>
  </si>
  <si>
    <t>車いす○名　施設職員○名</t>
    <rPh sb="0" eb="1">
      <t>クルマ</t>
    </rPh>
    <rPh sb="4" eb="5">
      <t>メイ</t>
    </rPh>
    <rPh sb="6" eb="8">
      <t>シセツ</t>
    </rPh>
    <rPh sb="8" eb="10">
      <t>ショクイン</t>
    </rPh>
    <rPh sb="11" eb="12">
      <t>メイ</t>
    </rPh>
    <phoneticPr fontId="8"/>
  </si>
  <si>
    <t>徒歩○名　施設職員○名</t>
    <rPh sb="0" eb="2">
      <t>トホ</t>
    </rPh>
    <rPh sb="3" eb="4">
      <t>メイ</t>
    </rPh>
    <rPh sb="5" eb="9">
      <t>シセツショクイン</t>
    </rPh>
    <rPh sb="10" eb="11">
      <t>メイ</t>
    </rPh>
    <phoneticPr fontId="8"/>
  </si>
  <si>
    <t>施設階層○階　浸水深○～○m</t>
    <rPh sb="0" eb="2">
      <t>シセツ</t>
    </rPh>
    <rPh sb="2" eb="4">
      <t>カイソウ</t>
    </rPh>
    <rPh sb="5" eb="6">
      <t>カイ</t>
    </rPh>
    <rPh sb="7" eb="9">
      <t>シンスイ</t>
    </rPh>
    <rPh sb="9" eb="10">
      <t>フカ</t>
    </rPh>
    <phoneticPr fontId="8"/>
  </si>
  <si>
    <t>歩行困難○名　施設職員○名</t>
    <rPh sb="0" eb="2">
      <t>ホコウ</t>
    </rPh>
    <rPh sb="2" eb="4">
      <t>コンナン</t>
    </rPh>
    <rPh sb="5" eb="6">
      <t>メイ</t>
    </rPh>
    <rPh sb="7" eb="9">
      <t>シセツ</t>
    </rPh>
    <rPh sb="9" eb="11">
      <t>ショクイン</t>
    </rPh>
    <rPh sb="12" eb="13">
      <t>メイ</t>
    </rPh>
    <phoneticPr fontId="8"/>
  </si>
  <si>
    <t>区域内/区域外</t>
    <rPh sb="0" eb="2">
      <t>クイキ</t>
    </rPh>
    <rPh sb="2" eb="3">
      <t>ナイ</t>
    </rPh>
    <rPh sb="4" eb="6">
      <t>クイキ</t>
    </rPh>
    <rPh sb="6" eb="7">
      <t>ガイ</t>
    </rPh>
    <phoneticPr fontId="8"/>
  </si>
  <si>
    <t>高梁川/成羽川</t>
    <rPh sb="0" eb="1">
      <t>タカ</t>
    </rPh>
    <rPh sb="1" eb="2">
      <t>ハリ</t>
    </rPh>
    <rPh sb="2" eb="3">
      <t>ガワ</t>
    </rPh>
    <rPh sb="4" eb="6">
      <t>ナリワ</t>
    </rPh>
    <rPh sb="6" eb="7">
      <t>カワ</t>
    </rPh>
    <phoneticPr fontId="8"/>
  </si>
  <si>
    <t>高梁/成羽</t>
    <rPh sb="0" eb="2">
      <t>タカハシ</t>
    </rPh>
    <rPh sb="3" eb="5">
      <t>ナリワ</t>
    </rPh>
    <phoneticPr fontId="8"/>
  </si>
  <si>
    <t>メール/テレビ/防災ラジオ</t>
    <rPh sb="8" eb="10">
      <t>ボウサイ</t>
    </rPh>
    <phoneticPr fontId="8"/>
  </si>
  <si>
    <t>http://www.city.takahashi.lg.jp/</t>
    <phoneticPr fontId="8"/>
  </si>
  <si>
    <t>防災復興推進課
夜間・休日</t>
    <rPh sb="0" eb="2">
      <t>ボウサイ</t>
    </rPh>
    <rPh sb="2" eb="4">
      <t>フッコウ</t>
    </rPh>
    <rPh sb="4" eb="6">
      <t>スイシン</t>
    </rPh>
    <rPh sb="6" eb="7">
      <t>カ</t>
    </rPh>
    <rPh sb="8" eb="10">
      <t>ヤカン</t>
    </rPh>
    <rPh sb="11" eb="13">
      <t>キュウジツ</t>
    </rPh>
    <phoneticPr fontId="8"/>
  </si>
  <si>
    <t>0866-21-0246/0866-21-0200</t>
    <phoneticPr fontId="8"/>
  </si>
  <si>
    <t>○階</t>
    <rPh sb="1" eb="2">
      <t>カイ</t>
    </rPh>
    <phoneticPr fontId="8"/>
  </si>
  <si>
    <t>○ｍ</t>
    <phoneticPr fontId="8"/>
  </si>
  <si>
    <t>高梁市文化交流館</t>
    <phoneticPr fontId="8"/>
  </si>
  <si>
    <t>高梁市原田北町1203-1</t>
    <phoneticPr fontId="8"/>
  </si>
  <si>
    <t>徒歩　○分</t>
    <rPh sb="0" eb="2">
      <t>トホ</t>
    </rPh>
    <rPh sb="4" eb="5">
      <t>フン</t>
    </rPh>
    <phoneticPr fontId="8"/>
  </si>
  <si>
    <t>車両　○台</t>
    <rPh sb="0" eb="2">
      <t>シャリョウ</t>
    </rPh>
    <rPh sb="4" eb="5">
      <t>ダイ</t>
    </rPh>
    <phoneticPr fontId="8"/>
  </si>
  <si>
    <t>○ｍ、○分</t>
    <rPh sb="4" eb="5">
      <t>フン</t>
    </rPh>
    <phoneticPr fontId="8"/>
  </si>
  <si>
    <t>高梁中学校</t>
    <phoneticPr fontId="8"/>
  </si>
  <si>
    <t>高梁市落合町近似1260-1</t>
    <phoneticPr fontId="8"/>
  </si>
  <si>
    <t>区域内の場合、浸水深○～○m</t>
    <rPh sb="0" eb="3">
      <t>クイキナイ</t>
    </rPh>
    <rPh sb="4" eb="6">
      <t>バアイ</t>
    </rPh>
    <rPh sb="7" eb="9">
      <t>シンスイ</t>
    </rPh>
    <rPh sb="9" eb="10">
      <t>フカ</t>
    </rPh>
    <phoneticPr fontId="8"/>
  </si>
  <si>
    <t>施設の○階</t>
    <rPh sb="0" eb="2">
      <t>シセツ</t>
    </rPh>
    <rPh sb="4" eb="5">
      <t>カイ</t>
    </rPh>
    <phoneticPr fontId="8"/>
  </si>
  <si>
    <t>無／有　○台</t>
    <rPh sb="0" eb="1">
      <t>ナシ</t>
    </rPh>
    <rPh sb="2" eb="3">
      <t>アリ</t>
    </rPh>
    <rPh sb="5" eb="6">
      <t>ダイ</t>
    </rPh>
    <phoneticPr fontId="8"/>
  </si>
  <si>
    <t>無／有　○器</t>
    <rPh sb="0" eb="1">
      <t>ナシ</t>
    </rPh>
    <rPh sb="2" eb="3">
      <t>アリ</t>
    </rPh>
    <rPh sb="5" eb="6">
      <t>キ</t>
    </rPh>
    <phoneticPr fontId="8"/>
  </si>
  <si>
    <t>無／有　○個</t>
    <rPh sb="0" eb="1">
      <t>ナシ</t>
    </rPh>
    <rPh sb="2" eb="3">
      <t>アリ</t>
    </rPh>
    <rPh sb="5" eb="6">
      <t>コ</t>
    </rPh>
    <phoneticPr fontId="8"/>
  </si>
  <si>
    <t>無／有　○枚</t>
    <rPh sb="0" eb="1">
      <t>ナシ</t>
    </rPh>
    <rPh sb="2" eb="3">
      <t>アリ</t>
    </rPh>
    <rPh sb="5" eb="6">
      <t>マイ</t>
    </rPh>
    <phoneticPr fontId="8"/>
  </si>
  <si>
    <t>無／有　○着</t>
    <rPh sb="0" eb="1">
      <t>ナシ</t>
    </rPh>
    <rPh sb="2" eb="3">
      <t>アリ</t>
    </rPh>
    <rPh sb="5" eb="6">
      <t>チャク</t>
    </rPh>
    <phoneticPr fontId="8"/>
  </si>
  <si>
    <t>無／有　○日分</t>
    <rPh sb="0" eb="1">
      <t>ナシ</t>
    </rPh>
    <rPh sb="2" eb="3">
      <t>アリ</t>
    </rPh>
    <rPh sb="5" eb="7">
      <t>ニチブン</t>
    </rPh>
    <phoneticPr fontId="8"/>
  </si>
  <si>
    <t>無／有　○人分</t>
    <rPh sb="0" eb="1">
      <t>ナシ</t>
    </rPh>
    <rPh sb="2" eb="3">
      <t>アリ</t>
    </rPh>
    <rPh sb="5" eb="7">
      <t>ニンブン</t>
    </rPh>
    <phoneticPr fontId="8"/>
  </si>
  <si>
    <t>○分</t>
    <rPh sb="1" eb="2">
      <t>フン</t>
    </rPh>
    <phoneticPr fontId="8"/>
  </si>
  <si>
    <t>随時/○分</t>
    <rPh sb="0" eb="2">
      <t>ズイジ</t>
    </rPh>
    <rPh sb="4" eb="5">
      <t>フン</t>
    </rPh>
    <phoneticPr fontId="8"/>
  </si>
  <si>
    <t>○分</t>
    <rPh sb="1" eb="2">
      <t>フン</t>
    </rPh>
    <phoneticPr fontId="8"/>
  </si>
  <si>
    <t>例：高梁川の水位観測所</t>
    <rPh sb="0" eb="1">
      <t>レイ</t>
    </rPh>
    <rPh sb="2" eb="4">
      <t>タカハシ</t>
    </rPh>
    <rPh sb="4" eb="5">
      <t>カワ</t>
    </rPh>
    <rPh sb="5" eb="6">
      <t>タカガワ</t>
    </rPh>
    <rPh sb="6" eb="8">
      <t>スイイ</t>
    </rPh>
    <rPh sb="8" eb="11">
      <t>カンソクショ</t>
    </rPh>
    <phoneticPr fontId="8"/>
  </si>
  <si>
    <t>※危険箇所を避けて２ルートは検討してください。</t>
    <rPh sb="1" eb="5">
      <t>キケンカショ</t>
    </rPh>
    <rPh sb="6" eb="7">
      <t>サ</t>
    </rPh>
    <rPh sb="14" eb="16">
      <t>ケントウ</t>
    </rPh>
    <phoneticPr fontId="8"/>
  </si>
  <si>
    <t>　この計画は、土砂災害防止法第8条の2第1項に基づくものであり、本施設の利用者の大雨や台風時の円滑かつ迅速な避難の確保を図ることを目的とする。</t>
    <rPh sb="40" eb="42">
      <t>オオアメ</t>
    </rPh>
    <rPh sb="43" eb="45">
      <t>タイフウ</t>
    </rPh>
    <rPh sb="45" eb="46">
      <t>ジ</t>
    </rPh>
    <phoneticPr fontId="8"/>
  </si>
  <si>
    <t>　この計画は、水防法第15条の3第1項および、土砂災害防止法第8条の2第1項に基づくものであり、本施設の利用者の大雨や台風時の円滑かつ迅速な避難の確保を図ることを目的とする。</t>
    <rPh sb="56" eb="58">
      <t>オオアメ</t>
    </rPh>
    <rPh sb="59" eb="61">
      <t>タイフウ</t>
    </rPh>
    <phoneticPr fontId="8"/>
  </si>
  <si>
    <t>氾濫危険水位(方谷5.1m、高梁4.8m、広瀬6.9m、成羽4.4m)</t>
    <rPh sb="7" eb="9">
      <t>ホウコク</t>
    </rPh>
    <rPh sb="14" eb="16">
      <t>タカハシ</t>
    </rPh>
    <rPh sb="21" eb="23">
      <t>ヒロセ</t>
    </rPh>
    <rPh sb="28" eb="30">
      <t>ナリワ</t>
    </rPh>
    <phoneticPr fontId="8"/>
  </si>
  <si>
    <t>記録的短時間大雨情報</t>
    <phoneticPr fontId="8"/>
  </si>
  <si>
    <t>特別警報</t>
    <phoneticPr fontId="8"/>
  </si>
  <si>
    <t>氾濫注意水位超過(方谷3.8m、高梁4.4m、広瀬5.8m、成羽4.0m)</t>
    <rPh sb="0" eb="2">
      <t>ハンラン</t>
    </rPh>
    <rPh sb="2" eb="4">
      <t>チュウイ</t>
    </rPh>
    <rPh sb="4" eb="6">
      <t>スイイ</t>
    </rPh>
    <rPh sb="6" eb="8">
      <t>チョウカ</t>
    </rPh>
    <rPh sb="9" eb="11">
      <t>ホウコク</t>
    </rPh>
    <rPh sb="16" eb="18">
      <t>タカハシ</t>
    </rPh>
    <rPh sb="23" eb="25">
      <t>ヒロセ</t>
    </rPh>
    <rPh sb="30" eb="32">
      <t>ナリワ</t>
    </rPh>
    <phoneticPr fontId="8"/>
  </si>
  <si>
    <t>避難判断水位(方谷4.7m、高梁4.4m、広瀬5.8m、成羽4.0m)</t>
    <phoneticPr fontId="8"/>
  </si>
  <si>
    <t>土砂災害危険度情報　</t>
    <phoneticPr fontId="8"/>
  </si>
  <si>
    <t>土砂災害危険度情報　</t>
    <rPh sb="0" eb="9">
      <t>ドシャサイガイキケンドジョウホウ</t>
    </rPh>
    <phoneticPr fontId="8"/>
  </si>
  <si>
    <t>大雨警報　　警戒レベル３</t>
    <rPh sb="0" eb="4">
      <t>オオアメケイホウ</t>
    </rPh>
    <phoneticPr fontId="8"/>
  </si>
  <si>
    <t>大雨注意報　警戒レベル２</t>
    <rPh sb="0" eb="5">
      <t>オオアメチュウイホウ</t>
    </rPh>
    <rPh sb="6" eb="8">
      <t>ケイカイ</t>
    </rPh>
    <phoneticPr fontId="8"/>
  </si>
  <si>
    <t>利用者避難完了の確認</t>
    <phoneticPr fontId="8"/>
  </si>
  <si>
    <t>緊急安全確保  警戒レベル５</t>
    <rPh sb="0" eb="2">
      <t>キンキュウ</t>
    </rPh>
    <rPh sb="2" eb="4">
      <t>アンゼン</t>
    </rPh>
    <rPh sb="4" eb="6">
      <t>カクホ</t>
    </rPh>
    <phoneticPr fontId="8"/>
  </si>
  <si>
    <t>避難指示  警戒レベル４</t>
    <rPh sb="0" eb="2">
      <t>ヒナン</t>
    </rPh>
    <rPh sb="2" eb="4">
      <t>シジ</t>
    </rPh>
    <phoneticPr fontId="8"/>
  </si>
  <si>
    <t>高齢者等避難  警戒レベル３</t>
    <phoneticPr fontId="8"/>
  </si>
  <si>
    <t>園長、施設長</t>
    <phoneticPr fontId="8"/>
  </si>
  <si>
    <t>グループ施設への移動開始</t>
    <phoneticPr fontId="8"/>
  </si>
  <si>
    <t>屋内上層階へ退避開始</t>
    <phoneticPr fontId="8"/>
  </si>
  <si>
    <t>避難誘導員</t>
    <phoneticPr fontId="8"/>
  </si>
  <si>
    <t>10分</t>
    <rPh sb="2" eb="3">
      <t>フン</t>
    </rPh>
    <phoneticPr fontId="8"/>
  </si>
  <si>
    <t>避難誘導員</t>
    <rPh sb="0" eb="2">
      <t>ヒナン</t>
    </rPh>
    <rPh sb="2" eb="4">
      <t>ユウドウ</t>
    </rPh>
    <rPh sb="4" eb="5">
      <t>イン</t>
    </rPh>
    <phoneticPr fontId="8"/>
  </si>
  <si>
    <t>利用者家族への引渡し</t>
    <phoneticPr fontId="8"/>
  </si>
  <si>
    <t>園長、施設長</t>
    <phoneticPr fontId="8"/>
  </si>
  <si>
    <t>持出し品の準備</t>
    <phoneticPr fontId="8"/>
  </si>
  <si>
    <t>利用休止の判断</t>
    <phoneticPr fontId="8"/>
  </si>
  <si>
    <t>持出し品を車両への積込</t>
    <phoneticPr fontId="8"/>
  </si>
  <si>
    <t>避難経路の確認</t>
    <phoneticPr fontId="8"/>
  </si>
  <si>
    <t>避難開始の判断</t>
    <phoneticPr fontId="8"/>
  </si>
  <si>
    <t>避難所への移動開始</t>
    <phoneticPr fontId="8"/>
  </si>
  <si>
    <t>避難誘導員</t>
    <phoneticPr fontId="8"/>
  </si>
  <si>
    <t>職員全員</t>
    <phoneticPr fontId="8"/>
  </si>
  <si>
    <t>副園長、副施設長</t>
    <rPh sb="0" eb="3">
      <t>フクエンチョウ</t>
    </rPh>
    <rPh sb="4" eb="8">
      <t>フクシセツチョウ</t>
    </rPh>
    <phoneticPr fontId="8"/>
  </si>
  <si>
    <t>副園長、副施設長</t>
    <phoneticPr fontId="8"/>
  </si>
  <si>
    <t>誘導職員</t>
    <rPh sb="0" eb="2">
      <t>ユウドウ</t>
    </rPh>
    <rPh sb="2" eb="4">
      <t>ショクイン</t>
    </rPh>
    <phoneticPr fontId="8"/>
  </si>
  <si>
    <t>副園長、副施設長</t>
    <phoneticPr fontId="8"/>
  </si>
  <si>
    <t>全職員</t>
    <rPh sb="0" eb="1">
      <t>ゼン</t>
    </rPh>
    <rPh sb="1" eb="3">
      <t>ショクイン</t>
    </rPh>
    <phoneticPr fontId="8"/>
  </si>
  <si>
    <t>全職員</t>
    <rPh sb="0" eb="1">
      <t>ゼン</t>
    </rPh>
    <phoneticPr fontId="8"/>
  </si>
  <si>
    <t>防災情報の収集</t>
    <phoneticPr fontId="8"/>
  </si>
  <si>
    <t>情報収集手段の確認</t>
    <phoneticPr fontId="8"/>
  </si>
  <si>
    <t>全員</t>
    <phoneticPr fontId="8"/>
  </si>
  <si>
    <t>15分</t>
    <rPh sb="2" eb="3">
      <t>フン</t>
    </rPh>
    <phoneticPr fontId="8"/>
  </si>
  <si>
    <t>2分</t>
    <rPh sb="1" eb="2">
      <t>フン</t>
    </rPh>
    <phoneticPr fontId="8"/>
  </si>
  <si>
    <t>1分</t>
    <phoneticPr fontId="8"/>
  </si>
  <si>
    <t>5分</t>
    <phoneticPr fontId="8"/>
  </si>
  <si>
    <t>10分</t>
    <phoneticPr fontId="8"/>
  </si>
  <si>
    <t>20分</t>
    <phoneticPr fontId="8"/>
  </si>
  <si>
    <t>15分</t>
    <phoneticPr fontId="8"/>
  </si>
  <si>
    <t>住所</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</si>
</sst>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quot;年&quot;m&quot;月&quot;d&quot;日&quot;;@"/>
    <numFmt numFmtId="177" formatCode="#&quot;名&quot;"/>
    <numFmt numFmtId="178" formatCode="0_ "/>
    <numFmt numFmtId="179" formatCode="#&quot;階&quot;"/>
    <numFmt numFmtId="180" formatCode="General&quot;階&quot;"/>
    <numFmt numFmtId="181" formatCode="0.0&quot;m&quot;"/>
    <numFmt numFmtId="182" formatCode="General&quot;分&quot;"/>
    <numFmt numFmtId="183" formatCode="0_);[Red]\(0\)"/>
  </numFmts>
  <fonts count="57"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1"/>
      <color rgb="FFFF0000"/>
      <name val="ＭＳ ゴシック"/>
      <family val="3"/>
      <charset val="128"/>
    </font>
    <font>
      <b/>
      <u/>
      <sz val="14"/>
      <color rgb="FF000000"/>
      <name val="メイリオ"/>
      <family val="3"/>
      <charset val="128"/>
    </font>
    <font>
      <sz val="20"/>
      <color theme="0"/>
      <name val="メイリオ"/>
      <family val="3"/>
      <charset val="128"/>
    </font>
    <font>
      <sz val="14"/>
      <color theme="0"/>
      <name val="メイリオ"/>
      <family val="3"/>
      <charset val="128"/>
    </font>
    <font>
      <sz val="12"/>
      <color theme="0"/>
      <name val="メイリオ"/>
      <family val="3"/>
      <charset val="128"/>
    </font>
    <font>
      <b/>
      <sz val="20"/>
      <color theme="0"/>
      <name val="メイリオ"/>
      <family val="3"/>
      <charset val="128"/>
    </font>
    <font>
      <sz val="12"/>
      <name val="メイリオ"/>
      <family val="3"/>
      <charset val="128"/>
    </font>
    <font>
      <sz val="12"/>
      <color rgb="FF000000"/>
      <name val="メイリオ"/>
      <family val="3"/>
      <charset val="128"/>
    </font>
    <font>
      <b/>
      <sz val="22"/>
      <color theme="0"/>
      <name val="メイリオ"/>
      <family val="3"/>
      <charset val="128"/>
    </font>
    <font>
      <sz val="11"/>
      <color theme="1"/>
      <name val="メイリオ"/>
      <family val="3"/>
      <charset val="128"/>
    </font>
    <font>
      <sz val="14"/>
      <color theme="1"/>
      <name val="メイリオ"/>
      <family val="3"/>
      <charset val="128"/>
    </font>
    <font>
      <sz val="12"/>
      <color theme="1"/>
      <name val="メイリオ"/>
      <family val="3"/>
      <charset val="128"/>
    </font>
    <font>
      <sz val="11"/>
      <name val="メイリオ"/>
      <family val="3"/>
      <charset val="128"/>
    </font>
    <font>
      <u/>
      <sz val="12"/>
      <color rgb="FFFF0000"/>
      <name val="ＭＳ ゴシック"/>
      <family val="3"/>
      <charset val="128"/>
    </font>
    <font>
      <b/>
      <sz val="12"/>
      <color theme="1"/>
      <name val="メイリオ"/>
      <family val="3"/>
      <charset val="128"/>
    </font>
    <font>
      <sz val="12"/>
      <color theme="1"/>
      <name val="Times New Roman"/>
      <family val="1"/>
    </font>
    <font>
      <sz val="12"/>
      <color theme="1"/>
      <name val="ＭＳ Ｐゴシック"/>
      <family val="2"/>
      <charset val="128"/>
      <scheme val="minor"/>
    </font>
    <font>
      <sz val="12"/>
      <color rgb="FFFF0000"/>
      <name val="ＭＳ ゴシック"/>
      <family val="3"/>
      <charset val="128"/>
    </font>
    <font>
      <b/>
      <sz val="12"/>
      <color theme="0"/>
      <name val="ＭＳ 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4"/>
      <name val="メイリオ"/>
      <family val="3"/>
      <charset val="128"/>
    </font>
    <font>
      <sz val="11"/>
      <name val="ＭＳ Ｐゴシック"/>
      <family val="2"/>
      <charset val="128"/>
      <scheme val="minor"/>
    </font>
    <font>
      <sz val="11"/>
      <name val="Wingdings"/>
      <charset val="2"/>
    </font>
    <font>
      <sz val="10"/>
      <color theme="1"/>
      <name val="Wingdings"/>
      <charset val="2"/>
    </font>
    <font>
      <sz val="12"/>
      <color theme="1"/>
      <name val="ＭＳ Ｐゴシック"/>
      <family val="3"/>
      <charset val="128"/>
    </font>
    <font>
      <sz val="10"/>
      <color theme="1"/>
      <name val="ＭＳ Ｐゴシック"/>
      <family val="3"/>
      <charset val="128"/>
    </font>
    <font>
      <sz val="9"/>
      <color theme="1"/>
      <name val="ＭＳ ゴシック"/>
      <family val="3"/>
      <charset val="128"/>
    </font>
    <font>
      <sz val="10.5"/>
      <color theme="1"/>
      <name val="メイリオ"/>
      <family val="3"/>
      <charset val="128"/>
    </font>
    <font>
      <sz val="10.5"/>
      <color rgb="FF0000FF"/>
      <name val="Meiryo UI"/>
      <family val="3"/>
      <charset val="128"/>
    </font>
  </fonts>
  <fills count="19">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4.9989318521683403E-2"/>
        <bgColor indexed="64"/>
      </patternFill>
    </fill>
    <fill>
      <patternFill patternType="solid">
        <fgColor theme="4"/>
        <bgColor indexed="64"/>
      </patternFill>
    </fill>
    <fill>
      <patternFill patternType="solid">
        <fgColor rgb="FFDAE3F3"/>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6337778862885"/>
        <bgColor indexed="64"/>
      </patternFill>
    </fill>
    <fill>
      <patternFill patternType="solid">
        <fgColor rgb="FFFFFFCC"/>
      </patternFill>
    </fill>
    <fill>
      <patternFill patternType="solid">
        <fgColor rgb="FFFFCCFF"/>
        <bgColor indexed="64"/>
      </patternFill>
    </fill>
  </fills>
  <borders count="13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dashed">
        <color auto="1"/>
      </top>
      <bottom style="dashed">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double">
        <color auto="1"/>
      </right>
      <top style="thin">
        <color auto="1"/>
      </top>
      <bottom/>
      <diagonal/>
    </border>
    <border>
      <left style="medium">
        <color indexed="64"/>
      </left>
      <right style="double">
        <color auto="1"/>
      </right>
      <top/>
      <bottom/>
      <diagonal/>
    </border>
    <border>
      <left style="medium">
        <color indexed="64"/>
      </left>
      <right style="double">
        <color auto="1"/>
      </right>
      <top/>
      <bottom style="thin">
        <color auto="1"/>
      </bottom>
      <diagonal/>
    </border>
    <border>
      <left style="medium">
        <color indexed="64"/>
      </left>
      <right style="double">
        <color auto="1"/>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auto="1"/>
      </left>
      <right style="thin">
        <color auto="1"/>
      </right>
      <top style="thin">
        <color auto="1"/>
      </top>
      <bottom/>
      <diagonal/>
    </border>
    <border>
      <left/>
      <right style="dotted">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dotted">
        <color auto="1"/>
      </left>
      <right/>
      <top style="thin">
        <color auto="1"/>
      </top>
      <bottom/>
      <diagonal/>
    </border>
    <border>
      <left/>
      <right style="dotted">
        <color auto="1"/>
      </right>
      <top style="thin">
        <color auto="1"/>
      </top>
      <bottom/>
      <diagonal/>
    </border>
    <border>
      <left/>
      <right style="double">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style="dotted">
        <color auto="1"/>
      </right>
      <top/>
      <bottom/>
      <diagonal/>
    </border>
    <border>
      <left style="dotted">
        <color auto="1"/>
      </left>
      <right/>
      <top/>
      <bottom/>
      <diagonal/>
    </border>
    <border>
      <left style="dotted">
        <color auto="1"/>
      </left>
      <right/>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thin">
        <color auto="1"/>
      </right>
      <top style="dotted">
        <color auto="1"/>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auto="1"/>
      </left>
      <right style="medium">
        <color indexed="64"/>
      </right>
      <top style="hair">
        <color auto="1"/>
      </top>
      <bottom style="hair">
        <color auto="1"/>
      </bottom>
      <diagonal/>
    </border>
    <border>
      <left style="medium">
        <color auto="1"/>
      </left>
      <right style="medium">
        <color indexed="64"/>
      </right>
      <top style="hair">
        <color auto="1"/>
      </top>
      <bottom style="medium">
        <color indexed="64"/>
      </bottom>
      <diagonal/>
    </border>
    <border>
      <left style="medium">
        <color indexed="64"/>
      </left>
      <right style="medium">
        <color indexed="64"/>
      </right>
      <top style="medium">
        <color indexed="64"/>
      </top>
      <bottom/>
      <diagonal/>
    </border>
    <border>
      <left style="medium">
        <color auto="1"/>
      </left>
      <right/>
      <top style="hair">
        <color auto="1"/>
      </top>
      <bottom/>
      <diagonal/>
    </border>
    <border>
      <left style="medium">
        <color auto="1"/>
      </left>
      <right style="medium">
        <color indexed="64"/>
      </right>
      <top style="hair">
        <color auto="1"/>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top style="dashed">
        <color indexed="64"/>
      </top>
      <bottom/>
      <diagonal/>
    </border>
    <border>
      <left style="medium">
        <color indexed="64"/>
      </left>
      <right/>
      <top/>
      <bottom style="hair">
        <color auto="1"/>
      </bottom>
      <diagonal/>
    </border>
    <border>
      <left/>
      <right/>
      <top/>
      <bottom style="hair">
        <color auto="1"/>
      </bottom>
      <diagonal/>
    </border>
    <border>
      <left/>
      <right style="medium">
        <color indexed="64"/>
      </right>
      <top/>
      <bottom style="hair">
        <color auto="1"/>
      </bottom>
      <diagonal/>
    </border>
    <border>
      <left/>
      <right/>
      <top style="hair">
        <color auto="1"/>
      </top>
      <bottom/>
      <diagonal/>
    </border>
    <border>
      <left style="medium">
        <color indexed="64"/>
      </left>
      <right style="medium">
        <color indexed="64"/>
      </right>
      <top/>
      <bottom style="hair">
        <color auto="1"/>
      </bottom>
      <diagonal/>
    </border>
    <border>
      <left style="medium">
        <color indexed="64"/>
      </left>
      <right/>
      <top/>
      <bottom style="dotted">
        <color indexed="64"/>
      </bottom>
      <diagonal/>
    </border>
    <border>
      <left/>
      <right style="medium">
        <color indexed="64"/>
      </right>
      <top/>
      <bottom style="dotted">
        <color indexed="64"/>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style="dotted">
        <color auto="1"/>
      </right>
      <top style="thin">
        <color auto="1"/>
      </top>
      <bottom/>
      <diagonal/>
    </border>
    <border>
      <left style="hair">
        <color auto="1"/>
      </left>
      <right style="dotted">
        <color auto="1"/>
      </right>
      <top/>
      <bottom/>
      <diagonal/>
    </border>
    <border>
      <left style="hair">
        <color auto="1"/>
      </left>
      <right style="dotted">
        <color auto="1"/>
      </right>
      <top/>
      <bottom style="thin">
        <color auto="1"/>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43" fillId="17" borderId="97" applyNumberFormat="0" applyFont="0" applyAlignment="0" applyProtection="0">
      <alignment vertical="center"/>
    </xf>
  </cellStyleXfs>
  <cellXfs count="83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5"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6" fillId="0" borderId="0" xfId="0" applyFont="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176" fontId="11"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Border="1" applyAlignment="1">
      <alignment vertical="center" wrapText="1"/>
    </xf>
    <xf numFmtId="0" fontId="1"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 fillId="0" borderId="0" xfId="0" applyFont="1" applyBorder="1" applyAlignment="1">
      <alignment vertical="center" wrapText="1"/>
    </xf>
    <xf numFmtId="0" fontId="7"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4" fillId="0" borderId="6" xfId="0" applyFont="1" applyBorder="1" applyAlignment="1">
      <alignment vertical="center"/>
    </xf>
    <xf numFmtId="0" fontId="1" fillId="0" borderId="0" xfId="0" applyFont="1" applyBorder="1" applyAlignment="1">
      <alignment horizontal="justify" vertical="center"/>
    </xf>
    <xf numFmtId="0" fontId="9" fillId="0" borderId="0" xfId="0" applyFont="1" applyBorder="1">
      <alignment vertical="center"/>
    </xf>
    <xf numFmtId="0" fontId="6" fillId="0" borderId="17"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0" xfId="0" applyFont="1" applyFill="1" applyBorder="1" applyAlignment="1">
      <alignment vertical="center" wrapText="1"/>
    </xf>
    <xf numFmtId="0" fontId="10" fillId="0" borderId="14" xfId="0" applyFont="1" applyFill="1" applyBorder="1" applyAlignment="1">
      <alignment vertical="center" wrapText="1"/>
    </xf>
    <xf numFmtId="0" fontId="9" fillId="0" borderId="0" xfId="0" applyNumberFormat="1" applyFont="1" applyBorder="1" applyAlignment="1">
      <alignment horizontal="justify" vertical="center" wrapText="1"/>
    </xf>
    <xf numFmtId="0" fontId="10" fillId="0" borderId="37" xfId="0" applyFont="1" applyFill="1" applyBorder="1" applyAlignment="1">
      <alignment vertical="center" wrapText="1"/>
    </xf>
    <xf numFmtId="0" fontId="9" fillId="0" borderId="39" xfId="0" applyFont="1" applyBorder="1" applyAlignment="1">
      <alignment horizontal="justify" vertical="center" wrapText="1"/>
    </xf>
    <xf numFmtId="176" fontId="9" fillId="0" borderId="0" xfId="0" applyNumberFormat="1" applyFont="1" applyBorder="1" applyAlignment="1">
      <alignment horizontal="justify" vertical="center" wrapText="1"/>
    </xf>
    <xf numFmtId="0" fontId="6" fillId="0" borderId="38" xfId="0" applyFont="1" applyBorder="1" applyAlignment="1">
      <alignment horizontal="justify" vertical="center" wrapText="1"/>
    </xf>
    <xf numFmtId="0" fontId="6" fillId="0" borderId="39" xfId="0" applyFont="1" applyBorder="1" applyAlignment="1">
      <alignment horizontal="justify" vertical="center" wrapText="1"/>
    </xf>
    <xf numFmtId="0" fontId="10" fillId="0" borderId="0" xfId="0" applyFont="1" applyBorder="1" applyAlignment="1">
      <alignment horizontal="justify" vertical="center" wrapText="1"/>
    </xf>
    <xf numFmtId="0" fontId="9"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top" wrapText="1"/>
    </xf>
    <xf numFmtId="0" fontId="6"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6" fillId="0" borderId="3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4" borderId="41" xfId="0" applyFont="1" applyFill="1" applyBorder="1" applyAlignment="1">
      <alignment vertical="center" wrapText="1"/>
    </xf>
    <xf numFmtId="0" fontId="9"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37" xfId="0" applyFont="1" applyFill="1" applyBorder="1" applyAlignment="1">
      <alignment horizontal="justify" vertical="center" wrapText="1"/>
    </xf>
    <xf numFmtId="0" fontId="0" fillId="0" borderId="0" xfId="0" applyFill="1" applyBorder="1">
      <alignment vertical="center"/>
    </xf>
    <xf numFmtId="0" fontId="6" fillId="0" borderId="0" xfId="0" applyFont="1" applyFill="1" applyBorder="1">
      <alignment vertical="center"/>
    </xf>
    <xf numFmtId="0" fontId="6" fillId="0" borderId="39" xfId="0" applyFont="1" applyFill="1" applyBorder="1" applyAlignment="1">
      <alignment vertical="center" wrapText="1"/>
    </xf>
    <xf numFmtId="0" fontId="14" fillId="0" borderId="4" xfId="0" applyFont="1" applyBorder="1" applyAlignment="1">
      <alignment vertical="center"/>
    </xf>
    <xf numFmtId="0" fontId="14" fillId="0" borderId="5" xfId="0" applyFont="1" applyBorder="1" applyAlignment="1">
      <alignment vertical="center"/>
    </xf>
    <xf numFmtId="0" fontId="1" fillId="0" borderId="8" xfId="0" applyFont="1" applyBorder="1" applyAlignment="1">
      <alignment horizontal="justify" vertical="center"/>
    </xf>
    <xf numFmtId="0" fontId="14" fillId="0" borderId="3" xfId="0" applyFont="1" applyBorder="1" applyAlignment="1">
      <alignment vertical="center"/>
    </xf>
    <xf numFmtId="0" fontId="14" fillId="0" borderId="2" xfId="0" applyFont="1" applyBorder="1" applyAlignment="1">
      <alignment vertical="center"/>
    </xf>
    <xf numFmtId="0" fontId="6"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6" fillId="0" borderId="0" xfId="0" applyFont="1" applyBorder="1" applyAlignment="1">
      <alignment vertical="center" wrapText="1"/>
    </xf>
    <xf numFmtId="0" fontId="6"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0" fillId="0" borderId="8" xfId="0" applyBorder="1" applyAlignment="1">
      <alignment vertical="center"/>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7" fillId="0" borderId="37"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48"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8" fillId="5" borderId="11" xfId="0" applyFont="1" applyFill="1" applyBorder="1" applyAlignment="1">
      <alignment horizontal="right" vertical="center"/>
    </xf>
    <xf numFmtId="0" fontId="17" fillId="0" borderId="30"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9" fillId="0" borderId="0" xfId="0" applyFont="1" applyFill="1" applyBorder="1" applyAlignment="1">
      <alignment vertical="center"/>
    </xf>
    <xf numFmtId="177" fontId="9" fillId="0" borderId="0" xfId="0" applyNumberFormat="1" applyFont="1" applyFill="1" applyBorder="1" applyAlignment="1">
      <alignment horizontal="right" vertical="center" wrapText="1"/>
    </xf>
    <xf numFmtId="177" fontId="9" fillId="0" borderId="0" xfId="0" applyNumberFormat="1" applyFont="1" applyFill="1" applyBorder="1" applyAlignment="1">
      <alignment vertical="center" wrapText="1"/>
    </xf>
    <xf numFmtId="0" fontId="6"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0" fillId="0" borderId="0" xfId="0" applyFont="1">
      <alignment vertical="center"/>
    </xf>
    <xf numFmtId="0" fontId="6" fillId="0" borderId="0" xfId="0" applyFont="1" applyBorder="1" applyAlignment="1">
      <alignment vertical="center" wrapText="1"/>
    </xf>
    <xf numFmtId="0" fontId="6" fillId="0" borderId="39" xfId="0" applyFont="1" applyBorder="1" applyAlignment="1">
      <alignment vertical="center" wrapText="1"/>
    </xf>
    <xf numFmtId="0" fontId="6" fillId="0" borderId="0" xfId="0" applyFont="1" applyFill="1" applyBorder="1" applyAlignment="1">
      <alignment vertical="center" wrapText="1"/>
    </xf>
    <xf numFmtId="0" fontId="6" fillId="0" borderId="39" xfId="0" applyFont="1" applyBorder="1" applyAlignment="1">
      <alignment vertical="top" wrapText="1"/>
    </xf>
    <xf numFmtId="0" fontId="6" fillId="0" borderId="0" xfId="0" applyFont="1" applyBorder="1" applyAlignment="1">
      <alignment vertical="top" wrapText="1"/>
    </xf>
    <xf numFmtId="0" fontId="9" fillId="0" borderId="0" xfId="0" applyFont="1" applyFill="1" applyBorder="1" applyAlignment="1">
      <alignment horizontal="right" vertical="center" wrapText="1"/>
    </xf>
    <xf numFmtId="0" fontId="9" fillId="0" borderId="0" xfId="0" applyFont="1" applyFill="1" applyBorder="1" applyAlignment="1">
      <alignment vertical="center" wrapText="1"/>
    </xf>
    <xf numFmtId="0" fontId="9" fillId="0" borderId="39" xfId="0" applyFont="1" applyBorder="1" applyAlignment="1">
      <alignment vertical="center" wrapText="1"/>
    </xf>
    <xf numFmtId="0" fontId="9"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9" fillId="0" borderId="0" xfId="0" applyFont="1" applyBorder="1" applyAlignment="1">
      <alignment vertical="center" shrinkToFit="1"/>
    </xf>
    <xf numFmtId="0" fontId="6" fillId="0" borderId="38" xfId="0" applyFont="1" applyBorder="1" applyAlignment="1">
      <alignment vertical="center" wrapText="1"/>
    </xf>
    <xf numFmtId="0" fontId="6" fillId="0" borderId="17" xfId="0" applyFont="1" applyBorder="1" applyAlignment="1">
      <alignment vertical="center" wrapText="1"/>
    </xf>
    <xf numFmtId="0" fontId="10" fillId="0" borderId="17" xfId="0" applyFont="1" applyFill="1" applyBorder="1" applyAlignment="1">
      <alignment vertical="center" wrapText="1"/>
    </xf>
    <xf numFmtId="0" fontId="6" fillId="0" borderId="0" xfId="0" applyFont="1" applyBorder="1" applyAlignment="1">
      <alignment vertical="center" shrinkToFit="1"/>
    </xf>
    <xf numFmtId="0" fontId="10" fillId="0" borderId="15" xfId="0" applyFont="1" applyFill="1" applyBorder="1" applyAlignment="1">
      <alignment vertical="center" shrinkToFit="1"/>
    </xf>
    <xf numFmtId="176" fontId="9" fillId="0" borderId="16" xfId="0" applyNumberFormat="1" applyFont="1" applyBorder="1" applyAlignment="1">
      <alignment horizontal="justify" vertical="center" shrinkToFit="1"/>
    </xf>
    <xf numFmtId="0" fontId="6" fillId="0" borderId="16" xfId="0" applyFont="1" applyBorder="1" applyAlignment="1">
      <alignment horizontal="justify" vertical="center" shrinkToFit="1"/>
    </xf>
    <xf numFmtId="0" fontId="6" fillId="0" borderId="18" xfId="0" applyFont="1" applyBorder="1" applyAlignment="1">
      <alignment horizontal="justify" vertical="center" shrinkToFit="1"/>
    </xf>
    <xf numFmtId="0" fontId="10" fillId="4" borderId="42" xfId="0" applyFont="1" applyFill="1" applyBorder="1" applyAlignment="1">
      <alignment vertical="center" shrinkToFit="1"/>
    </xf>
    <xf numFmtId="0" fontId="10" fillId="0" borderId="16" xfId="0" applyFont="1" applyFill="1" applyBorder="1" applyAlignment="1">
      <alignment vertical="center" shrinkToFit="1"/>
    </xf>
    <xf numFmtId="0" fontId="6" fillId="0" borderId="16" xfId="0" applyFont="1" applyFill="1" applyBorder="1" applyAlignment="1">
      <alignment horizontal="justify" vertical="center" shrinkToFit="1"/>
    </xf>
    <xf numFmtId="0" fontId="15" fillId="0" borderId="16" xfId="1" applyBorder="1" applyAlignment="1">
      <alignment horizontal="justify" vertical="center" shrinkToFit="1"/>
    </xf>
    <xf numFmtId="0" fontId="9" fillId="0" borderId="16" xfId="0" applyFont="1" applyFill="1" applyBorder="1" applyAlignment="1">
      <alignment vertical="center" shrinkToFit="1"/>
    </xf>
    <xf numFmtId="0" fontId="9" fillId="0" borderId="16" xfId="0" applyFont="1" applyBorder="1" applyAlignment="1">
      <alignment horizontal="justify" vertical="center" shrinkToFit="1"/>
    </xf>
    <xf numFmtId="0" fontId="9" fillId="4" borderId="41" xfId="0" applyFont="1" applyFill="1" applyBorder="1" applyAlignment="1">
      <alignment vertical="center" wrapText="1"/>
    </xf>
    <xf numFmtId="0" fontId="6" fillId="4" borderId="42" xfId="0" applyFont="1" applyFill="1" applyBorder="1" applyAlignment="1">
      <alignment horizontal="justify" vertical="center" shrinkToFit="1"/>
    </xf>
    <xf numFmtId="0" fontId="6" fillId="4" borderId="41" xfId="0" applyFont="1" applyFill="1" applyBorder="1">
      <alignment vertical="center"/>
    </xf>
    <xf numFmtId="0" fontId="6" fillId="4" borderId="42" xfId="0" applyFont="1" applyFill="1" applyBorder="1" applyAlignment="1">
      <alignment vertical="center" shrinkToFit="1"/>
    </xf>
    <xf numFmtId="0" fontId="9" fillId="4" borderId="41" xfId="0" applyFont="1" applyFill="1" applyBorder="1" applyAlignment="1">
      <alignment horizontal="justify" vertical="center" wrapText="1"/>
    </xf>
    <xf numFmtId="0" fontId="9" fillId="4" borderId="42" xfId="0" applyFont="1" applyFill="1" applyBorder="1" applyAlignment="1">
      <alignment horizontal="justify" vertical="center" shrinkToFit="1"/>
    </xf>
    <xf numFmtId="0" fontId="6" fillId="0" borderId="0" xfId="0" applyFont="1" applyFill="1" applyBorder="1" applyAlignment="1">
      <alignment horizontal="justify" vertical="center" wrapText="1"/>
    </xf>
    <xf numFmtId="0" fontId="9" fillId="3" borderId="36" xfId="0" applyNumberFormat="1" applyFont="1" applyFill="1" applyBorder="1" applyAlignment="1" applyProtection="1">
      <alignment horizontal="justify" vertical="center" wrapText="1"/>
      <protection locked="0"/>
    </xf>
    <xf numFmtId="177" fontId="9" fillId="3" borderId="36" xfId="0" applyNumberFormat="1" applyFont="1" applyFill="1" applyBorder="1" applyAlignment="1" applyProtection="1">
      <alignment vertical="center" wrapText="1"/>
      <protection locked="0"/>
    </xf>
    <xf numFmtId="0" fontId="0" fillId="3" borderId="36" xfId="0" applyFill="1" applyBorder="1" applyProtection="1">
      <alignment vertical="center"/>
      <protection locked="0"/>
    </xf>
    <xf numFmtId="0" fontId="0" fillId="3" borderId="36" xfId="0" applyFill="1" applyBorder="1" applyAlignment="1" applyProtection="1">
      <alignment horizontal="center" vertical="center"/>
      <protection locked="0"/>
    </xf>
    <xf numFmtId="177" fontId="9" fillId="3" borderId="36" xfId="0" applyNumberFormat="1" applyFont="1" applyFill="1" applyBorder="1" applyAlignment="1" applyProtection="1">
      <alignment horizontal="right" vertical="center" wrapText="1"/>
      <protection locked="0"/>
    </xf>
    <xf numFmtId="0" fontId="6" fillId="0" borderId="0" xfId="0" applyFont="1" applyBorder="1" applyAlignment="1">
      <alignment vertical="center" wrapText="1"/>
    </xf>
    <xf numFmtId="0" fontId="14" fillId="6" borderId="19" xfId="0" applyFont="1" applyFill="1" applyBorder="1" applyAlignment="1">
      <alignment vertical="center"/>
    </xf>
    <xf numFmtId="0" fontId="14"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4" fillId="6" borderId="20" xfId="0" applyFont="1" applyFill="1" applyBorder="1" applyAlignment="1">
      <alignment vertical="center"/>
    </xf>
    <xf numFmtId="0" fontId="6" fillId="0" borderId="0" xfId="0" applyFont="1" applyBorder="1" applyAlignment="1">
      <alignment vertical="center" wrapText="1"/>
    </xf>
    <xf numFmtId="0" fontId="1" fillId="7" borderId="30" xfId="0" applyFont="1" applyFill="1" applyBorder="1" applyAlignment="1">
      <alignment vertical="center"/>
    </xf>
    <xf numFmtId="0" fontId="1" fillId="7" borderId="24" xfId="0" applyFont="1" applyFill="1" applyBorder="1" applyAlignment="1">
      <alignment vertical="center"/>
    </xf>
    <xf numFmtId="0" fontId="1" fillId="7" borderId="23" xfId="0" applyFont="1" applyFill="1" applyBorder="1" applyAlignment="1">
      <alignment vertical="top"/>
    </xf>
    <xf numFmtId="0" fontId="3" fillId="7" borderId="8" xfId="0" applyFont="1" applyFill="1" applyBorder="1" applyAlignment="1">
      <alignment vertical="top"/>
    </xf>
    <xf numFmtId="0" fontId="3" fillId="7" borderId="33" xfId="0" applyFont="1" applyFill="1" applyBorder="1" applyAlignment="1">
      <alignment vertical="top"/>
    </xf>
    <xf numFmtId="0" fontId="3" fillId="7" borderId="29" xfId="0" applyFont="1" applyFill="1" applyBorder="1" applyAlignment="1">
      <alignment vertical="top"/>
    </xf>
    <xf numFmtId="0" fontId="1" fillId="7" borderId="23" xfId="0" applyFont="1" applyFill="1" applyBorder="1" applyAlignment="1">
      <alignment vertical="center"/>
    </xf>
    <xf numFmtId="0" fontId="1" fillId="7" borderId="8" xfId="0" applyFont="1" applyFill="1" applyBorder="1" applyAlignment="1">
      <alignment vertical="center"/>
    </xf>
    <xf numFmtId="0" fontId="1" fillId="7" borderId="28" xfId="0" applyFont="1" applyFill="1" applyBorder="1" applyAlignment="1">
      <alignment vertical="center"/>
    </xf>
    <xf numFmtId="0" fontId="14" fillId="7" borderId="8" xfId="0" applyFont="1" applyFill="1" applyBorder="1" applyAlignment="1">
      <alignment vertical="top"/>
    </xf>
    <xf numFmtId="0" fontId="14" fillId="7" borderId="28" xfId="0" applyFont="1" applyFill="1" applyBorder="1" applyAlignment="1">
      <alignment vertical="center"/>
    </xf>
    <xf numFmtId="0" fontId="14" fillId="7" borderId="33" xfId="0" applyFont="1" applyFill="1" applyBorder="1" applyAlignment="1">
      <alignment vertical="top"/>
    </xf>
    <xf numFmtId="0" fontId="24" fillId="0" borderId="0" xfId="0" applyFont="1" applyAlignment="1">
      <alignment vertical="center"/>
    </xf>
    <xf numFmtId="0" fontId="6" fillId="0" borderId="0" xfId="0" applyFont="1" applyBorder="1" applyAlignment="1">
      <alignment vertical="center" wrapText="1"/>
    </xf>
    <xf numFmtId="0" fontId="9" fillId="4" borderId="41" xfId="0" applyFont="1" applyFill="1" applyBorder="1" applyAlignment="1">
      <alignment vertical="center" wrapText="1"/>
    </xf>
    <xf numFmtId="0" fontId="25" fillId="0" borderId="0" xfId="0" applyFont="1">
      <alignment vertical="center"/>
    </xf>
    <xf numFmtId="0" fontId="30" fillId="8" borderId="38" xfId="0" applyFont="1" applyFill="1" applyBorder="1" applyAlignment="1">
      <alignment vertical="center"/>
    </xf>
    <xf numFmtId="0" fontId="30" fillId="8" borderId="17" xfId="0" applyFont="1" applyFill="1" applyBorder="1" applyAlignment="1">
      <alignment vertical="center"/>
    </xf>
    <xf numFmtId="0" fontId="30" fillId="8" borderId="17" xfId="0" applyFont="1" applyFill="1" applyBorder="1" applyAlignment="1">
      <alignment horizontal="center" vertical="center"/>
    </xf>
    <xf numFmtId="0" fontId="30" fillId="8" borderId="18" xfId="0" applyFont="1" applyFill="1" applyBorder="1" applyAlignment="1">
      <alignment horizontal="center" vertical="center"/>
    </xf>
    <xf numFmtId="0" fontId="29" fillId="10" borderId="0" xfId="0" applyFont="1" applyFill="1" applyAlignment="1">
      <alignment horizontal="center" vertical="center"/>
    </xf>
    <xf numFmtId="0" fontId="26" fillId="10" borderId="0" xfId="0" applyFont="1" applyFill="1" applyAlignment="1">
      <alignment vertical="center"/>
    </xf>
    <xf numFmtId="0" fontId="26" fillId="10" borderId="0" xfId="0" applyFont="1" applyFill="1" applyAlignment="1">
      <alignment horizontal="center" vertical="center"/>
    </xf>
    <xf numFmtId="0" fontId="28" fillId="10" borderId="0" xfId="0" applyFont="1" applyFill="1" applyAlignment="1">
      <alignment vertical="center"/>
    </xf>
    <xf numFmtId="0" fontId="28" fillId="10" borderId="0" xfId="0" applyFont="1" applyFill="1" applyAlignment="1">
      <alignment horizontal="center" vertical="center"/>
    </xf>
    <xf numFmtId="0" fontId="33" fillId="0" borderId="0" xfId="0" applyFont="1" applyAlignment="1">
      <alignment vertical="center"/>
    </xf>
    <xf numFmtId="0" fontId="34" fillId="0" borderId="0" xfId="0" applyFont="1" applyAlignment="1">
      <alignment horizontal="center" vertical="center"/>
    </xf>
    <xf numFmtId="0" fontId="34" fillId="0" borderId="0" xfId="0" applyFont="1" applyBorder="1" applyAlignment="1">
      <alignment vertical="center" wrapText="1"/>
    </xf>
    <xf numFmtId="0" fontId="27" fillId="9" borderId="69" xfId="0" applyFont="1" applyFill="1" applyBorder="1" applyAlignment="1">
      <alignment horizontal="right" vertical="center"/>
    </xf>
    <xf numFmtId="0" fontId="27" fillId="9" borderId="0" xfId="0" applyFont="1" applyFill="1" applyBorder="1" applyAlignment="1">
      <alignment horizontal="right" vertical="center"/>
    </xf>
    <xf numFmtId="0" fontId="33" fillId="0" borderId="4" xfId="0" applyFont="1" applyBorder="1" applyAlignment="1">
      <alignment vertical="center"/>
    </xf>
    <xf numFmtId="0" fontId="33" fillId="0" borderId="5" xfId="0" applyFont="1" applyBorder="1" applyAlignment="1">
      <alignment vertical="center"/>
    </xf>
    <xf numFmtId="0" fontId="34" fillId="0" borderId="8" xfId="0" applyFont="1" applyBorder="1" applyAlignment="1">
      <alignment horizontal="justify" vertical="center"/>
    </xf>
    <xf numFmtId="0" fontId="34" fillId="0" borderId="0" xfId="0" applyFont="1" applyBorder="1" applyAlignment="1">
      <alignment horizontal="justify" vertical="center"/>
    </xf>
    <xf numFmtId="0" fontId="33" fillId="0" borderId="0" xfId="0" applyFont="1" applyBorder="1" applyAlignment="1">
      <alignment vertical="center"/>
    </xf>
    <xf numFmtId="0" fontId="33" fillId="0" borderId="3" xfId="0" applyFont="1" applyBorder="1" applyAlignment="1">
      <alignment vertical="center"/>
    </xf>
    <xf numFmtId="0" fontId="33" fillId="0" borderId="8" xfId="0" applyFont="1" applyBorder="1" applyAlignment="1">
      <alignment vertical="center"/>
    </xf>
    <xf numFmtId="0" fontId="34" fillId="0" borderId="0" xfId="0" applyFont="1" applyBorder="1" applyAlignment="1">
      <alignment horizontal="center" vertical="center" wrapText="1"/>
    </xf>
    <xf numFmtId="0" fontId="34" fillId="0" borderId="9" xfId="0" applyFont="1" applyBorder="1" applyAlignment="1">
      <alignment horizontal="justify" vertical="center"/>
    </xf>
    <xf numFmtId="0" fontId="34" fillId="0" borderId="6" xfId="0" applyFont="1" applyBorder="1" applyAlignment="1">
      <alignment horizontal="justify" vertical="center"/>
    </xf>
    <xf numFmtId="0" fontId="33" fillId="0" borderId="6" xfId="0" applyFont="1" applyBorder="1" applyAlignment="1">
      <alignment vertical="center"/>
    </xf>
    <xf numFmtId="0" fontId="33" fillId="0" borderId="2" xfId="0" applyFont="1" applyBorder="1" applyAlignment="1">
      <alignment vertical="center"/>
    </xf>
    <xf numFmtId="0" fontId="33" fillId="7" borderId="59" xfId="0" applyFont="1" applyFill="1" applyBorder="1" applyAlignment="1">
      <alignment vertical="top" wrapText="1"/>
    </xf>
    <xf numFmtId="0" fontId="33" fillId="7" borderId="60" xfId="0" applyFont="1" applyFill="1" applyBorder="1" applyAlignment="1">
      <alignment vertical="top" wrapText="1"/>
    </xf>
    <xf numFmtId="0" fontId="33" fillId="7" borderId="62" xfId="0" applyFont="1" applyFill="1" applyBorder="1" applyAlignment="1">
      <alignment horizontal="left" vertical="top" wrapText="1"/>
    </xf>
    <xf numFmtId="0" fontId="33" fillId="0" borderId="52" xfId="0" applyFont="1" applyBorder="1" applyAlignment="1">
      <alignment vertical="center"/>
    </xf>
    <xf numFmtId="0" fontId="6" fillId="0" borderId="0" xfId="0" applyFont="1" applyBorder="1" applyAlignment="1">
      <alignment vertical="center" wrapText="1"/>
    </xf>
    <xf numFmtId="0" fontId="35" fillId="0" borderId="71" xfId="0" applyFont="1" applyBorder="1" applyAlignment="1">
      <alignment horizontal="centerContinuous" vertical="center"/>
    </xf>
    <xf numFmtId="0" fontId="35" fillId="0" borderId="72" xfId="0" applyFont="1" applyBorder="1" applyAlignment="1">
      <alignment horizontal="centerContinuous" vertical="center"/>
    </xf>
    <xf numFmtId="0" fontId="35" fillId="0" borderId="73" xfId="0" applyFont="1" applyBorder="1" applyAlignment="1">
      <alignment horizontal="centerContinuous" vertical="center"/>
    </xf>
    <xf numFmtId="0" fontId="35" fillId="0" borderId="74" xfId="0" applyFont="1" applyBorder="1" applyAlignment="1">
      <alignment horizontal="centerContinuous" vertical="center"/>
    </xf>
    <xf numFmtId="0" fontId="35" fillId="0" borderId="75" xfId="0" applyFont="1" applyBorder="1" applyAlignment="1">
      <alignment horizontal="centerContinuous" vertical="center"/>
    </xf>
    <xf numFmtId="0" fontId="35" fillId="14" borderId="19" xfId="0" applyFont="1" applyFill="1" applyBorder="1" applyAlignment="1">
      <alignment horizontal="right" vertical="center"/>
    </xf>
    <xf numFmtId="0" fontId="35" fillId="14" borderId="20" xfId="0" applyFont="1" applyFill="1" applyBorder="1" applyAlignment="1">
      <alignment vertical="center"/>
    </xf>
    <xf numFmtId="0" fontId="35" fillId="14" borderId="21" xfId="0" applyFont="1" applyFill="1" applyBorder="1" applyAlignment="1">
      <alignment vertical="center"/>
    </xf>
    <xf numFmtId="0" fontId="35" fillId="13" borderId="19" xfId="0" applyFont="1" applyFill="1" applyBorder="1" applyAlignment="1">
      <alignment horizontal="centerContinuous" vertical="center"/>
    </xf>
    <xf numFmtId="0" fontId="35" fillId="13" borderId="20" xfId="0" applyFont="1" applyFill="1" applyBorder="1" applyAlignment="1">
      <alignment horizontal="centerContinuous" vertical="center"/>
    </xf>
    <xf numFmtId="0" fontId="35" fillId="15" borderId="19" xfId="0" applyFont="1" applyFill="1" applyBorder="1" applyAlignment="1">
      <alignment horizontal="centerContinuous" vertical="center"/>
    </xf>
    <xf numFmtId="0" fontId="35" fillId="15" borderId="20" xfId="0" applyFont="1" applyFill="1" applyBorder="1" applyAlignment="1">
      <alignment horizontal="centerContinuous" vertical="center"/>
    </xf>
    <xf numFmtId="0" fontId="35" fillId="0" borderId="76" xfId="0" applyFont="1" applyBorder="1" applyAlignment="1">
      <alignment vertical="center"/>
    </xf>
    <xf numFmtId="0" fontId="35" fillId="0" borderId="77" xfId="0" applyFont="1" applyBorder="1" applyAlignment="1">
      <alignment vertical="center"/>
    </xf>
    <xf numFmtId="0" fontId="35" fillId="0" borderId="79" xfId="0" applyFont="1" applyBorder="1" applyAlignment="1">
      <alignment vertical="center"/>
    </xf>
    <xf numFmtId="0" fontId="35" fillId="0" borderId="80" xfId="0" applyFont="1" applyBorder="1" applyAlignment="1">
      <alignment vertical="center"/>
    </xf>
    <xf numFmtId="0" fontId="35" fillId="0" borderId="82" xfId="0" applyFont="1" applyBorder="1" applyAlignment="1">
      <alignment vertical="center"/>
    </xf>
    <xf numFmtId="0" fontId="35" fillId="0" borderId="83" xfId="0" applyFont="1" applyBorder="1" applyAlignment="1">
      <alignment vertical="center"/>
    </xf>
    <xf numFmtId="0" fontId="35" fillId="0" borderId="24" xfId="0" applyFont="1" applyBorder="1" applyAlignment="1">
      <alignment horizontal="centerContinuous" vertical="center"/>
    </xf>
    <xf numFmtId="0" fontId="35" fillId="0" borderId="35" xfId="0" applyFont="1" applyBorder="1" applyAlignment="1">
      <alignment horizontal="centerContinuous" vertical="center"/>
    </xf>
    <xf numFmtId="0" fontId="35" fillId="0" borderId="51" xfId="0" applyFont="1" applyBorder="1" applyAlignment="1">
      <alignment horizontal="centerContinuous" vertical="center"/>
    </xf>
    <xf numFmtId="0" fontId="35" fillId="0" borderId="25" xfId="0" applyFont="1" applyBorder="1" applyAlignment="1">
      <alignment horizontal="centerContinuous" vertical="center"/>
    </xf>
    <xf numFmtId="0" fontId="35" fillId="0" borderId="30" xfId="0" applyFont="1" applyBorder="1" applyAlignment="1">
      <alignment horizontal="centerContinuous" vertical="center"/>
    </xf>
    <xf numFmtId="0" fontId="6" fillId="0" borderId="16" xfId="0" applyFont="1" applyFill="1" applyBorder="1" applyAlignment="1">
      <alignment horizontal="left" vertical="center" shrinkToFit="1"/>
    </xf>
    <xf numFmtId="0" fontId="6" fillId="0" borderId="3" xfId="0" applyFont="1" applyBorder="1" applyAlignment="1">
      <alignment vertical="center" shrinkToFit="1"/>
    </xf>
    <xf numFmtId="0" fontId="9" fillId="0" borderId="17" xfId="0" applyFont="1" applyBorder="1" applyAlignment="1">
      <alignment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shrinkToFit="1"/>
    </xf>
    <xf numFmtId="0" fontId="6" fillId="0" borderId="16" xfId="0" applyFont="1" applyBorder="1" applyAlignment="1">
      <alignment horizontal="left" vertical="center" shrinkToFit="1"/>
    </xf>
    <xf numFmtId="181" fontId="9" fillId="3" borderId="36" xfId="0" applyNumberFormat="1" applyFont="1" applyFill="1" applyBorder="1" applyAlignment="1" applyProtection="1">
      <alignment vertical="center" wrapText="1"/>
      <protection locked="0"/>
    </xf>
    <xf numFmtId="0" fontId="35" fillId="14" borderId="20" xfId="0" applyFont="1" applyFill="1" applyBorder="1" applyAlignment="1">
      <alignment horizontal="right" vertical="center"/>
    </xf>
    <xf numFmtId="0" fontId="38" fillId="14" borderId="20" xfId="0" applyFont="1" applyFill="1" applyBorder="1" applyAlignment="1">
      <alignment horizontal="centerContinuous" vertical="center"/>
    </xf>
    <xf numFmtId="0" fontId="35" fillId="14" borderId="20" xfId="0" applyFont="1" applyFill="1" applyBorder="1" applyAlignment="1">
      <alignment horizontal="centerContinuous" vertical="center"/>
    </xf>
    <xf numFmtId="0" fontId="6" fillId="3" borderId="36" xfId="0" applyFont="1" applyFill="1" applyBorder="1" applyAlignment="1">
      <alignment vertical="center" wrapText="1"/>
    </xf>
    <xf numFmtId="0" fontId="35" fillId="0" borderId="85" xfId="0" applyFont="1" applyBorder="1" applyAlignment="1">
      <alignment horizontal="centerContinuous" vertical="center"/>
    </xf>
    <xf numFmtId="0" fontId="35" fillId="0" borderId="77" xfId="0" applyFont="1" applyBorder="1" applyAlignment="1">
      <alignment horizontal="centerContinuous" vertical="center"/>
    </xf>
    <xf numFmtId="0" fontId="35" fillId="0" borderId="86" xfId="0" applyFont="1" applyBorder="1" applyAlignment="1">
      <alignment horizontal="centerContinuous" vertical="center"/>
    </xf>
    <xf numFmtId="0" fontId="35" fillId="0" borderId="78" xfId="0" applyFont="1" applyBorder="1" applyAlignment="1">
      <alignment horizontal="centerContinuous" vertical="center"/>
    </xf>
    <xf numFmtId="0" fontId="35" fillId="0" borderId="87" xfId="0" applyFont="1" applyBorder="1" applyAlignment="1">
      <alignment horizontal="centerContinuous" vertical="center"/>
    </xf>
    <xf numFmtId="0" fontId="35" fillId="0" borderId="80" xfId="0" applyFont="1" applyBorder="1" applyAlignment="1">
      <alignment horizontal="centerContinuous" vertical="center"/>
    </xf>
    <xf numFmtId="0" fontId="35" fillId="0" borderId="88" xfId="0" applyFont="1" applyBorder="1" applyAlignment="1">
      <alignment horizontal="centerContinuous" vertical="center"/>
    </xf>
    <xf numFmtId="0" fontId="35" fillId="0" borderId="81" xfId="0" applyFont="1" applyBorder="1" applyAlignment="1">
      <alignment horizontal="centerContinuous" vertical="center"/>
    </xf>
    <xf numFmtId="0" fontId="35" fillId="0" borderId="89" xfId="0" applyFont="1" applyBorder="1" applyAlignment="1">
      <alignment horizontal="centerContinuous" vertical="center"/>
    </xf>
    <xf numFmtId="0" fontId="35" fillId="0" borderId="83" xfId="0" applyFont="1" applyBorder="1" applyAlignment="1">
      <alignment horizontal="centerContinuous" vertical="center"/>
    </xf>
    <xf numFmtId="0" fontId="35" fillId="0" borderId="90" xfId="0" applyFont="1" applyBorder="1" applyAlignment="1">
      <alignment horizontal="centerContinuous" vertical="center"/>
    </xf>
    <xf numFmtId="0" fontId="35" fillId="0" borderId="84" xfId="0" applyFont="1" applyBorder="1" applyAlignment="1">
      <alignment horizontal="centerContinuous" vertical="center"/>
    </xf>
    <xf numFmtId="0" fontId="40" fillId="0" borderId="0" xfId="0" applyFont="1" applyBorder="1" applyAlignment="1">
      <alignment vertical="center"/>
    </xf>
    <xf numFmtId="0" fontId="6" fillId="0" borderId="0" xfId="0" applyFont="1" applyFill="1" applyBorder="1" applyAlignment="1" applyProtection="1">
      <alignment vertical="top"/>
      <protection locked="0"/>
    </xf>
    <xf numFmtId="0" fontId="6" fillId="0" borderId="0" xfId="0" applyFont="1" applyFill="1" applyBorder="1" applyAlignment="1" applyProtection="1">
      <alignment horizontal="right" vertical="top"/>
      <protection locked="0"/>
    </xf>
    <xf numFmtId="182" fontId="33" fillId="0" borderId="39" xfId="0" applyNumberFormat="1" applyFont="1" applyBorder="1" applyAlignment="1">
      <alignment vertical="center"/>
    </xf>
    <xf numFmtId="182" fontId="33" fillId="0" borderId="16" xfId="0" applyNumberFormat="1" applyFont="1" applyBorder="1" applyAlignment="1">
      <alignment vertical="center"/>
    </xf>
    <xf numFmtId="0" fontId="6" fillId="0" borderId="39" xfId="0" applyFont="1" applyBorder="1">
      <alignment vertical="center"/>
    </xf>
    <xf numFmtId="0" fontId="6" fillId="0" borderId="38" xfId="0" applyFont="1" applyBorder="1">
      <alignment vertical="center"/>
    </xf>
    <xf numFmtId="0" fontId="6" fillId="0" borderId="17" xfId="0" applyFont="1" applyBorder="1">
      <alignment vertical="center"/>
    </xf>
    <xf numFmtId="0" fontId="9" fillId="4" borderId="41" xfId="0" applyFont="1" applyFill="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top" wrapText="1"/>
    </xf>
    <xf numFmtId="0" fontId="6" fillId="0" borderId="3" xfId="0" applyFont="1" applyBorder="1" applyAlignment="1">
      <alignment vertical="center" wrapText="1"/>
    </xf>
    <xf numFmtId="0" fontId="6" fillId="0" borderId="17" xfId="0" applyFont="1" applyBorder="1" applyAlignment="1">
      <alignment vertical="center" wrapText="1"/>
    </xf>
    <xf numFmtId="0" fontId="35" fillId="8" borderId="37" xfId="0" applyFont="1" applyFill="1" applyBorder="1" applyAlignment="1">
      <alignment vertical="center"/>
    </xf>
    <xf numFmtId="0" fontId="35" fillId="8" borderId="14" xfId="0" applyFont="1" applyFill="1" applyBorder="1" applyAlignment="1">
      <alignment vertical="center"/>
    </xf>
    <xf numFmtId="0" fontId="35" fillId="8" borderId="15" xfId="0" applyFont="1" applyFill="1" applyBorder="1" applyAlignment="1">
      <alignment vertical="center"/>
    </xf>
    <xf numFmtId="0" fontId="35" fillId="8" borderId="38" xfId="0" applyFont="1" applyFill="1" applyBorder="1" applyAlignment="1">
      <alignment vertical="center"/>
    </xf>
    <xf numFmtId="0" fontId="35" fillId="8" borderId="17" xfId="0" applyFont="1" applyFill="1" applyBorder="1" applyAlignment="1">
      <alignment vertical="center"/>
    </xf>
    <xf numFmtId="0" fontId="0" fillId="0" borderId="11" xfId="0" applyBorder="1" applyAlignment="1">
      <alignment horizontal="center" vertical="center"/>
    </xf>
    <xf numFmtId="0" fontId="9" fillId="4" borderId="92" xfId="0" applyFont="1" applyFill="1" applyBorder="1" applyAlignment="1">
      <alignment vertical="center" wrapText="1"/>
    </xf>
    <xf numFmtId="0" fontId="6" fillId="4" borderId="93" xfId="0" applyFont="1" applyFill="1" applyBorder="1" applyAlignment="1">
      <alignment horizontal="justify" vertical="center" shrinkToFit="1"/>
    </xf>
    <xf numFmtId="0" fontId="6" fillId="0" borderId="16" xfId="0" applyFont="1" applyBorder="1" applyAlignment="1">
      <alignment vertical="center" wrapText="1"/>
    </xf>
    <xf numFmtId="0" fontId="6" fillId="0" borderId="18" xfId="0" applyFont="1" applyBorder="1" applyAlignment="1">
      <alignment vertical="center" wrapText="1"/>
    </xf>
    <xf numFmtId="0" fontId="6" fillId="0" borderId="16" xfId="0" applyFont="1" applyBorder="1" applyAlignment="1">
      <alignment vertical="center" shrinkToFit="1"/>
    </xf>
    <xf numFmtId="0" fontId="6" fillId="0" borderId="18" xfId="0" applyFont="1" applyBorder="1" applyAlignment="1">
      <alignment vertical="center" shrinkToFit="1"/>
    </xf>
    <xf numFmtId="0" fontId="6" fillId="0" borderId="0" xfId="0" applyFont="1" applyBorder="1" applyAlignment="1">
      <alignment vertical="center" wrapText="1"/>
    </xf>
    <xf numFmtId="0" fontId="6" fillId="0" borderId="17" xfId="0" applyFont="1" applyBorder="1" applyAlignment="1">
      <alignment vertical="top" wrapText="1"/>
    </xf>
    <xf numFmtId="0" fontId="6" fillId="0" borderId="32" xfId="0" applyFont="1" applyBorder="1" applyAlignment="1">
      <alignment vertical="top" wrapText="1"/>
    </xf>
    <xf numFmtId="0" fontId="6" fillId="0" borderId="0" xfId="0" applyFont="1" applyBorder="1" applyAlignment="1">
      <alignment vertical="top" wrapText="1"/>
    </xf>
    <xf numFmtId="0" fontId="6" fillId="0" borderId="3" xfId="0" applyFont="1" applyBorder="1" applyAlignment="1">
      <alignment vertical="top" wrapText="1"/>
    </xf>
    <xf numFmtId="0" fontId="1" fillId="0" borderId="0" xfId="0" applyFont="1" applyBorder="1" applyAlignment="1">
      <alignment vertical="top" wrapText="1"/>
    </xf>
    <xf numFmtId="0" fontId="6" fillId="0" borderId="17" xfId="0" applyFont="1" applyBorder="1" applyAlignment="1">
      <alignment vertical="center"/>
    </xf>
    <xf numFmtId="0" fontId="35" fillId="0" borderId="94" xfId="0" applyFont="1" applyBorder="1" applyAlignment="1">
      <alignment horizontal="centerContinuous" vertical="center"/>
    </xf>
    <xf numFmtId="0" fontId="35" fillId="0" borderId="14" xfId="0" applyFont="1" applyBorder="1" applyAlignment="1">
      <alignment horizontal="centerContinuous" vertical="center"/>
    </xf>
    <xf numFmtId="0" fontId="35" fillId="0" borderId="95" xfId="0" applyFont="1" applyBorder="1" applyAlignment="1">
      <alignment horizontal="centerContinuous" vertical="center"/>
    </xf>
    <xf numFmtId="0" fontId="6" fillId="0" borderId="0" xfId="0" applyFont="1" applyBorder="1" applyAlignment="1">
      <alignment vertical="top"/>
    </xf>
    <xf numFmtId="0" fontId="1" fillId="7" borderId="96" xfId="0" applyFont="1" applyFill="1" applyBorder="1" applyAlignment="1">
      <alignment vertical="center"/>
    </xf>
    <xf numFmtId="0" fontId="3" fillId="7" borderId="27" xfId="0" applyFont="1" applyFill="1" applyBorder="1" applyAlignment="1">
      <alignment vertical="top"/>
    </xf>
    <xf numFmtId="0" fontId="3" fillId="7" borderId="28" xfId="0" applyFont="1" applyFill="1" applyBorder="1" applyAlignment="1">
      <alignment vertical="top"/>
    </xf>
    <xf numFmtId="0" fontId="3" fillId="7" borderId="27" xfId="0" applyFont="1" applyFill="1" applyBorder="1" applyAlignment="1">
      <alignment vertical="center"/>
    </xf>
    <xf numFmtId="0" fontId="14" fillId="7" borderId="29" xfId="0" applyFont="1" applyFill="1" applyBorder="1" applyAlignment="1">
      <alignment vertical="center"/>
    </xf>
    <xf numFmtId="0" fontId="6" fillId="0" borderId="17" xfId="0" applyFont="1" applyBorder="1" applyAlignment="1">
      <alignment vertical="top"/>
    </xf>
    <xf numFmtId="0" fontId="6" fillId="0" borderId="0" xfId="0" applyFont="1" applyBorder="1" applyAlignment="1">
      <alignment vertical="center" wrapText="1"/>
    </xf>
    <xf numFmtId="0" fontId="33" fillId="7" borderId="59" xfId="0" applyFont="1" applyFill="1" applyBorder="1" applyAlignment="1">
      <alignment horizontal="left" vertical="top" wrapText="1"/>
    </xf>
    <xf numFmtId="0" fontId="33" fillId="7" borderId="60" xfId="0" applyFont="1" applyFill="1" applyBorder="1" applyAlignment="1">
      <alignment horizontal="left" vertical="top" wrapText="1"/>
    </xf>
    <xf numFmtId="0" fontId="33" fillId="7" borderId="61" xfId="0" applyFont="1" applyFill="1" applyBorder="1" applyAlignment="1">
      <alignment horizontal="left" vertical="top" wrapText="1"/>
    </xf>
    <xf numFmtId="0" fontId="35" fillId="8" borderId="72" xfId="0" applyFont="1" applyFill="1" applyBorder="1" applyAlignment="1">
      <alignment horizontal="center" vertical="center"/>
    </xf>
    <xf numFmtId="0" fontId="31" fillId="12" borderId="57" xfId="0" applyFont="1" applyFill="1" applyBorder="1" applyAlignment="1">
      <alignment horizontal="center" vertical="center" wrapText="1" readingOrder="1"/>
    </xf>
    <xf numFmtId="0" fontId="9" fillId="0" borderId="21" xfId="0" applyFont="1" applyBorder="1" applyAlignment="1">
      <alignment horizontal="center" vertical="center" shrinkToFit="1"/>
    </xf>
    <xf numFmtId="0" fontId="31" fillId="12" borderId="6" xfId="0" applyFont="1" applyFill="1" applyBorder="1" applyAlignment="1">
      <alignment vertical="center" wrapText="1" readingOrder="1"/>
    </xf>
    <xf numFmtId="0" fontId="31" fillId="12" borderId="68" xfId="0" applyFont="1" applyFill="1" applyBorder="1" applyAlignment="1">
      <alignment vertical="center" readingOrder="1"/>
    </xf>
    <xf numFmtId="0" fontId="35" fillId="8" borderId="39" xfId="0" applyFont="1" applyFill="1" applyBorder="1" applyAlignment="1">
      <alignment vertical="center"/>
    </xf>
    <xf numFmtId="0" fontId="35" fillId="8" borderId="0" xfId="0" applyFont="1" applyFill="1" applyBorder="1" applyAlignment="1">
      <alignment vertical="center"/>
    </xf>
    <xf numFmtId="0" fontId="33" fillId="8" borderId="39" xfId="0" applyFont="1" applyFill="1" applyBorder="1" applyAlignment="1">
      <alignment vertical="center"/>
    </xf>
    <xf numFmtId="0" fontId="33" fillId="8" borderId="0" xfId="0" applyFont="1" applyFill="1" applyBorder="1" applyAlignment="1">
      <alignment vertical="center"/>
    </xf>
    <xf numFmtId="0" fontId="33" fillId="8" borderId="38" xfId="0" applyFont="1" applyFill="1" applyBorder="1" applyAlignment="1">
      <alignment vertical="center"/>
    </xf>
    <xf numFmtId="0" fontId="33" fillId="8" borderId="17" xfId="0" applyFont="1" applyFill="1" applyBorder="1" applyAlignment="1">
      <alignment vertical="center"/>
    </xf>
    <xf numFmtId="0" fontId="35" fillId="8" borderId="16" xfId="0" applyFont="1" applyFill="1" applyBorder="1" applyAlignment="1">
      <alignment vertical="center"/>
    </xf>
    <xf numFmtId="0" fontId="33" fillId="8" borderId="16" xfId="0" applyFont="1" applyFill="1" applyBorder="1" applyAlignment="1">
      <alignment vertical="center"/>
    </xf>
    <xf numFmtId="0" fontId="33" fillId="8" borderId="18" xfId="0" applyFont="1" applyFill="1" applyBorder="1" applyAlignment="1">
      <alignment vertical="center"/>
    </xf>
    <xf numFmtId="0" fontId="31" fillId="8" borderId="38" xfId="0" applyFont="1" applyFill="1" applyBorder="1" applyAlignment="1">
      <alignment horizontal="left" vertical="center" indent="1"/>
    </xf>
    <xf numFmtId="0" fontId="33" fillId="8" borderId="39" xfId="0" applyFont="1" applyFill="1" applyBorder="1" applyAlignment="1">
      <alignment vertical="top"/>
    </xf>
    <xf numFmtId="0" fontId="33" fillId="8" borderId="0" xfId="0" applyFont="1" applyFill="1" applyBorder="1" applyAlignment="1">
      <alignment vertical="top"/>
    </xf>
    <xf numFmtId="0" fontId="28" fillId="8" borderId="39" xfId="0" applyFont="1" applyFill="1" applyBorder="1" applyAlignment="1">
      <alignment vertical="center"/>
    </xf>
    <xf numFmtId="0" fontId="28" fillId="8" borderId="37" xfId="0" applyFont="1" applyFill="1" applyBorder="1" applyAlignment="1">
      <alignment vertical="center"/>
    </xf>
    <xf numFmtId="0" fontId="28" fillId="8" borderId="38" xfId="0" applyFont="1" applyFill="1" applyBorder="1" applyAlignment="1">
      <alignment vertical="center"/>
    </xf>
    <xf numFmtId="0" fontId="6" fillId="7" borderId="10" xfId="0" applyFont="1" applyFill="1" applyBorder="1" applyAlignment="1">
      <alignment horizontal="center" vertical="center"/>
    </xf>
    <xf numFmtId="0" fontId="6" fillId="0" borderId="0" xfId="0" applyFont="1" applyBorder="1" applyAlignment="1">
      <alignment horizontal="left" vertical="center" indent="1"/>
    </xf>
    <xf numFmtId="0" fontId="6" fillId="7" borderId="10" xfId="2" applyFont="1" applyFill="1" applyBorder="1" applyAlignment="1">
      <alignment horizontal="centerContinuous" vertical="center"/>
    </xf>
    <xf numFmtId="0" fontId="6" fillId="7" borderId="4" xfId="2" applyFont="1" applyFill="1" applyBorder="1" applyAlignment="1">
      <alignment horizontal="centerContinuous" vertical="center"/>
    </xf>
    <xf numFmtId="0" fontId="6" fillId="7" borderId="111" xfId="0" applyFont="1" applyFill="1" applyBorder="1" applyAlignment="1">
      <alignment horizontal="center" vertical="center" shrinkToFit="1"/>
    </xf>
    <xf numFmtId="0" fontId="9" fillId="0" borderId="0" xfId="0" applyFont="1" applyBorder="1" applyAlignment="1">
      <alignment vertical="center" wrapText="1"/>
    </xf>
    <xf numFmtId="0" fontId="9" fillId="4" borderId="42" xfId="0" applyFont="1" applyFill="1" applyBorder="1" applyAlignment="1">
      <alignment vertical="center" shrinkToFit="1"/>
    </xf>
    <xf numFmtId="0" fontId="41" fillId="4" borderId="41" xfId="0" applyFont="1" applyFill="1" applyBorder="1" applyAlignment="1">
      <alignment vertical="center" wrapText="1"/>
    </xf>
    <xf numFmtId="0" fontId="41" fillId="4" borderId="42" xfId="0" applyFont="1" applyFill="1" applyBorder="1" applyAlignment="1">
      <alignment vertical="center" shrinkToFit="1"/>
    </xf>
    <xf numFmtId="0" fontId="41" fillId="0" borderId="39" xfId="0" applyFont="1" applyFill="1" applyBorder="1" applyAlignment="1">
      <alignment horizontal="justify" vertical="center" wrapText="1"/>
    </xf>
    <xf numFmtId="0" fontId="41" fillId="0" borderId="0" xfId="0" applyFont="1" applyFill="1" applyBorder="1" applyAlignment="1">
      <alignment horizontal="justify" vertical="center" wrapText="1"/>
    </xf>
    <xf numFmtId="0" fontId="41" fillId="0" borderId="16" xfId="0" applyFont="1" applyFill="1" applyBorder="1" applyAlignment="1">
      <alignment horizontal="justify" vertical="center" shrinkToFit="1"/>
    </xf>
    <xf numFmtId="0" fontId="41" fillId="0" borderId="38" xfId="0" applyFont="1" applyFill="1" applyBorder="1" applyAlignment="1">
      <alignment horizontal="justify" vertical="center" wrapText="1"/>
    </xf>
    <xf numFmtId="0" fontId="41" fillId="0" borderId="17" xfId="0" applyFont="1" applyFill="1" applyBorder="1" applyAlignment="1">
      <alignment horizontal="justify" vertical="center" wrapText="1"/>
    </xf>
    <xf numFmtId="0" fontId="41" fillId="0" borderId="18" xfId="0" applyFont="1" applyFill="1" applyBorder="1" applyAlignment="1">
      <alignment horizontal="justify" vertical="center" shrinkToFit="1"/>
    </xf>
    <xf numFmtId="0" fontId="41" fillId="0" borderId="0" xfId="0" applyFont="1" applyBorder="1">
      <alignment vertical="center"/>
    </xf>
    <xf numFmtId="0" fontId="9" fillId="4" borderId="41" xfId="0" applyFont="1" applyFill="1" applyBorder="1">
      <alignment vertical="center"/>
    </xf>
    <xf numFmtId="0" fontId="9" fillId="0" borderId="39" xfId="0" applyFont="1" applyFill="1" applyBorder="1" applyAlignment="1">
      <alignment vertical="center" wrapText="1"/>
    </xf>
    <xf numFmtId="3" fontId="9" fillId="0" borderId="16" xfId="0" applyNumberFormat="1" applyFont="1" applyBorder="1" applyAlignment="1">
      <alignment horizontal="justify" vertical="center" shrinkToFit="1"/>
    </xf>
    <xf numFmtId="0" fontId="9" fillId="0" borderId="16" xfId="0" applyFont="1" applyFill="1" applyBorder="1" applyAlignment="1">
      <alignment horizontal="left" vertical="center" shrinkToFit="1"/>
    </xf>
    <xf numFmtId="0" fontId="31" fillId="8" borderId="0" xfId="0" applyFont="1" applyFill="1" applyAlignment="1">
      <alignment horizontal="left" vertical="top"/>
    </xf>
    <xf numFmtId="0" fontId="33" fillId="8" borderId="0" xfId="0" applyFont="1" applyFill="1" applyBorder="1" applyAlignment="1">
      <alignment horizontal="left" vertical="top"/>
    </xf>
    <xf numFmtId="0" fontId="0" fillId="0" borderId="0" xfId="0" applyFont="1" applyAlignment="1">
      <alignment vertical="center"/>
    </xf>
    <xf numFmtId="0" fontId="0" fillId="0" borderId="0" xfId="0" applyFont="1" applyBorder="1" applyAlignment="1">
      <alignment vertical="center"/>
    </xf>
    <xf numFmtId="0" fontId="48" fillId="8" borderId="37" xfId="0" applyFont="1" applyFill="1" applyBorder="1" applyAlignment="1">
      <alignment vertical="center"/>
    </xf>
    <xf numFmtId="0" fontId="48" fillId="8" borderId="14" xfId="0" applyFont="1" applyFill="1" applyBorder="1" applyAlignment="1">
      <alignment vertical="center"/>
    </xf>
    <xf numFmtId="0" fontId="48" fillId="8" borderId="15" xfId="0" applyFont="1" applyFill="1" applyBorder="1" applyAlignment="1">
      <alignment vertical="center"/>
    </xf>
    <xf numFmtId="0" fontId="49" fillId="0" borderId="0" xfId="0" applyFont="1" applyAlignment="1">
      <alignment vertical="center"/>
    </xf>
    <xf numFmtId="0" fontId="6" fillId="0" borderId="0" xfId="0" applyFont="1" applyBorder="1" applyAlignment="1">
      <alignment vertical="top" wrapText="1"/>
    </xf>
    <xf numFmtId="0" fontId="14" fillId="0" borderId="0" xfId="0" applyFont="1" applyBorder="1" applyAlignment="1">
      <alignment horizontal="left" vertical="center" wrapText="1" indent="1"/>
    </xf>
    <xf numFmtId="0" fontId="14" fillId="0" borderId="0" xfId="0" applyFont="1" applyBorder="1">
      <alignment vertical="center"/>
    </xf>
    <xf numFmtId="0" fontId="14" fillId="0" borderId="16" xfId="0" applyFont="1" applyBorder="1" applyAlignment="1">
      <alignment horizontal="left" vertical="center" wrapText="1" indent="1"/>
    </xf>
    <xf numFmtId="0" fontId="14" fillId="0" borderId="0" xfId="0" applyFont="1" applyBorder="1" applyAlignment="1">
      <alignment horizontal="left" vertical="center" indent="1"/>
    </xf>
    <xf numFmtId="0" fontId="22" fillId="0" borderId="8" xfId="0" applyFont="1" applyBorder="1" applyAlignment="1">
      <alignment vertical="center"/>
    </xf>
    <xf numFmtId="0" fontId="22" fillId="0" borderId="0" xfId="0" applyFont="1" applyBorder="1" applyAlignment="1">
      <alignment vertical="center"/>
    </xf>
    <xf numFmtId="0" fontId="22" fillId="0" borderId="3" xfId="0" applyFont="1" applyBorder="1" applyAlignment="1">
      <alignment vertical="center"/>
    </xf>
    <xf numFmtId="0" fontId="22" fillId="0" borderId="9" xfId="0" applyFont="1" applyBorder="1" applyAlignment="1">
      <alignment vertical="center"/>
    </xf>
    <xf numFmtId="0" fontId="22" fillId="0" borderId="6" xfId="0" applyFont="1" applyBorder="1" applyAlignment="1">
      <alignment vertical="center"/>
    </xf>
    <xf numFmtId="0" fontId="22" fillId="0" borderId="2" xfId="0" applyFont="1" applyBorder="1" applyAlignment="1">
      <alignment vertical="center"/>
    </xf>
    <xf numFmtId="0" fontId="51" fillId="0" borderId="0" xfId="0" applyFont="1" applyBorder="1" applyAlignment="1">
      <alignment horizontal="right" vertical="center"/>
    </xf>
    <xf numFmtId="0" fontId="22" fillId="0" borderId="0" xfId="0" applyFont="1" applyBorder="1" applyAlignment="1">
      <alignment vertical="top" wrapText="1"/>
    </xf>
    <xf numFmtId="0" fontId="19" fillId="0" borderId="0" xfId="0" applyFont="1" applyBorder="1" applyAlignment="1">
      <alignment horizontal="center" vertical="center" wrapText="1"/>
    </xf>
    <xf numFmtId="0" fontId="19" fillId="0" borderId="0" xfId="0" applyFont="1" applyBorder="1" applyAlignment="1">
      <alignment vertical="top" wrapText="1"/>
    </xf>
    <xf numFmtId="0" fontId="22" fillId="0" borderId="0" xfId="0" applyFont="1" applyAlignment="1">
      <alignment vertical="center"/>
    </xf>
    <xf numFmtId="0" fontId="52" fillId="0" borderId="37" xfId="0" applyFont="1" applyBorder="1" applyAlignment="1">
      <alignment vertical="center" shrinkToFit="1"/>
    </xf>
    <xf numFmtId="0" fontId="52" fillId="0" borderId="31" xfId="0" applyFont="1" applyBorder="1" applyAlignment="1">
      <alignment horizontal="right" vertical="center" indent="1" shrinkToFit="1"/>
    </xf>
    <xf numFmtId="0" fontId="52" fillId="0" borderId="38" xfId="0" applyFont="1" applyFill="1" applyBorder="1" applyAlignment="1">
      <alignment vertical="center" shrinkToFit="1"/>
    </xf>
    <xf numFmtId="0" fontId="52" fillId="0" borderId="32" xfId="0" applyFont="1" applyBorder="1" applyAlignment="1">
      <alignment horizontal="right" vertical="center" indent="1" shrinkToFit="1"/>
    </xf>
    <xf numFmtId="0" fontId="25" fillId="0" borderId="0" xfId="0" applyFont="1" applyAlignment="1">
      <alignment vertical="center"/>
    </xf>
    <xf numFmtId="0" fontId="6" fillId="0" borderId="0" xfId="0" applyFont="1" applyBorder="1" applyAlignment="1">
      <alignment vertical="center" wrapText="1"/>
    </xf>
    <xf numFmtId="0" fontId="9" fillId="0" borderId="0" xfId="0" applyFont="1" applyBorder="1" applyAlignment="1">
      <alignment vertical="center" wrapText="1"/>
    </xf>
    <xf numFmtId="0" fontId="33" fillId="0" borderId="69" xfId="0" applyFont="1" applyBorder="1" applyAlignment="1">
      <alignment vertical="top"/>
    </xf>
    <xf numFmtId="0" fontId="33" fillId="0" borderId="13" xfId="0" applyFont="1" applyBorder="1" applyAlignment="1">
      <alignment vertical="top"/>
    </xf>
    <xf numFmtId="0" fontId="54" fillId="0" borderId="0" xfId="0" applyFont="1" applyBorder="1" applyAlignment="1">
      <alignment vertical="top" shrinkToFit="1"/>
    </xf>
    <xf numFmtId="0" fontId="54" fillId="0" borderId="0" xfId="0" applyFont="1" applyBorder="1" applyAlignment="1">
      <alignment horizontal="left" vertical="top" shrinkToFit="1"/>
    </xf>
    <xf numFmtId="0" fontId="33" fillId="0" borderId="38" xfId="0" applyFont="1" applyBorder="1" applyAlignment="1">
      <alignment vertical="center"/>
    </xf>
    <xf numFmtId="0" fontId="33" fillId="0" borderId="17" xfId="0" applyFont="1" applyBorder="1" applyAlignment="1">
      <alignment vertical="center"/>
    </xf>
    <xf numFmtId="0" fontId="33" fillId="0" borderId="37" xfId="0" applyFont="1" applyBorder="1" applyAlignment="1">
      <alignment horizontal="left" vertical="center"/>
    </xf>
    <xf numFmtId="0" fontId="33" fillId="0" borderId="14" xfId="0" applyFont="1" applyBorder="1" applyAlignment="1">
      <alignment horizontal="left" vertical="center"/>
    </xf>
    <xf numFmtId="0" fontId="33" fillId="0" borderId="39" xfId="0" applyFont="1" applyBorder="1" applyAlignment="1">
      <alignment horizontal="right" vertical="center"/>
    </xf>
    <xf numFmtId="0" fontId="33" fillId="0" borderId="0" xfId="0" applyFont="1" applyBorder="1" applyAlignment="1">
      <alignment horizontal="left" vertical="center"/>
    </xf>
    <xf numFmtId="0" fontId="41" fillId="0" borderId="16"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top" wrapText="1"/>
    </xf>
    <xf numFmtId="0" fontId="52" fillId="0" borderId="32" xfId="0" applyFont="1" applyFill="1" applyBorder="1" applyAlignment="1">
      <alignment horizontal="right" vertical="center" indent="1" shrinkToFit="1"/>
    </xf>
    <xf numFmtId="0" fontId="6" fillId="0" borderId="0" xfId="0" applyFont="1" applyBorder="1" applyAlignment="1">
      <alignment vertical="top" wrapText="1"/>
    </xf>
    <xf numFmtId="0" fontId="6" fillId="0" borderId="3" xfId="0" applyFont="1" applyBorder="1" applyAlignment="1">
      <alignment vertical="top" wrapText="1"/>
    </xf>
    <xf numFmtId="0" fontId="49" fillId="0" borderId="0" xfId="0" applyFont="1" applyAlignment="1">
      <alignment horizontal="left" vertical="center"/>
    </xf>
    <xf numFmtId="0" fontId="30" fillId="8" borderId="17" xfId="0" applyFont="1" applyFill="1" applyBorder="1" applyAlignment="1">
      <alignment horizontal="left" vertical="center"/>
    </xf>
    <xf numFmtId="0" fontId="40" fillId="0" borderId="0" xfId="0" applyFont="1" applyAlignment="1">
      <alignment vertical="center"/>
    </xf>
    <xf numFmtId="0" fontId="7" fillId="0" borderId="0" xfId="0" applyFont="1" applyBorder="1" applyAlignment="1">
      <alignment horizontal="right" vertical="top"/>
    </xf>
    <xf numFmtId="0" fontId="31" fillId="12" borderId="6" xfId="0" applyFont="1" applyFill="1" applyBorder="1" applyAlignment="1">
      <alignment vertical="center" shrinkToFit="1" readingOrder="1"/>
    </xf>
    <xf numFmtId="0" fontId="9" fillId="0" borderId="16"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6" fillId="0" borderId="0" xfId="0" applyFont="1" applyBorder="1" applyAlignment="1">
      <alignment horizontal="right" vertical="center"/>
    </xf>
    <xf numFmtId="0" fontId="9" fillId="0" borderId="0" xfId="0" applyFont="1" applyBorder="1" applyAlignment="1">
      <alignment horizontal="right" vertical="center"/>
    </xf>
    <xf numFmtId="0" fontId="6" fillId="0" borderId="0" xfId="0" applyFont="1" applyFill="1" applyBorder="1" applyAlignment="1">
      <alignment horizontal="right" vertical="center"/>
    </xf>
    <xf numFmtId="0" fontId="41" fillId="0" borderId="0" xfId="0" applyFont="1" applyBorder="1" applyAlignment="1">
      <alignment horizontal="right" vertical="center"/>
    </xf>
    <xf numFmtId="0" fontId="56" fillId="0" borderId="0" xfId="0" applyFont="1" applyAlignment="1">
      <alignment horizontal="center" vertical="center"/>
    </xf>
    <xf numFmtId="0" fontId="33" fillId="0" borderId="0" xfId="0" applyFont="1" applyAlignment="1">
      <alignment horizontal="center" vertical="center"/>
    </xf>
    <xf numFmtId="0" fontId="14" fillId="0" borderId="16" xfId="0" applyFont="1" applyBorder="1" applyAlignment="1">
      <alignment vertical="center" wrapText="1"/>
    </xf>
    <xf numFmtId="0" fontId="19" fillId="0" borderId="16" xfId="0" applyFont="1" applyFill="1" applyBorder="1" applyAlignment="1">
      <alignment horizontal="left" vertical="center" shrinkToFit="1"/>
    </xf>
    <xf numFmtId="0" fontId="14" fillId="0" borderId="16" xfId="0" applyFont="1" applyBorder="1" applyAlignment="1">
      <alignment horizontal="justify" vertical="center" shrinkToFit="1"/>
    </xf>
    <xf numFmtId="0" fontId="0" fillId="0" borderId="17" xfId="0" applyBorder="1" applyAlignment="1">
      <alignment vertical="center"/>
    </xf>
    <xf numFmtId="0" fontId="0" fillId="0" borderId="0" xfId="0" applyFont="1" applyBorder="1" applyAlignment="1">
      <alignment vertical="center"/>
    </xf>
    <xf numFmtId="0" fontId="50" fillId="0" borderId="0" xfId="0" applyFont="1" applyBorder="1" applyAlignment="1">
      <alignment horizontal="right" vertical="center"/>
    </xf>
    <xf numFmtId="0" fontId="49" fillId="0" borderId="0" xfId="0" applyFont="1" applyBorder="1" applyAlignment="1">
      <alignment vertical="center"/>
    </xf>
    <xf numFmtId="0" fontId="14" fillId="18" borderId="109" xfId="0" applyFont="1" applyFill="1" applyBorder="1" applyAlignment="1">
      <alignment horizontal="left" vertical="center" wrapText="1" indent="1"/>
    </xf>
    <xf numFmtId="182" fontId="14" fillId="18" borderId="81" xfId="0" applyNumberFormat="1" applyFont="1" applyFill="1" applyBorder="1" applyAlignment="1">
      <alignment horizontal="right" vertical="center"/>
    </xf>
    <xf numFmtId="182" fontId="14" fillId="18" borderId="81" xfId="0" applyNumberFormat="1" applyFont="1" applyFill="1" applyBorder="1" applyAlignment="1">
      <alignment vertical="center"/>
    </xf>
    <xf numFmtId="182" fontId="14" fillId="18" borderId="84" xfId="0" applyNumberFormat="1" applyFont="1" applyFill="1" applyBorder="1" applyAlignment="1">
      <alignment horizontal="right" vertical="center"/>
    </xf>
    <xf numFmtId="0" fontId="14" fillId="18" borderId="113" xfId="0" applyFont="1" applyFill="1" applyBorder="1" applyAlignment="1">
      <alignment horizontal="left" vertical="center" wrapText="1" indent="1"/>
    </xf>
    <xf numFmtId="0" fontId="14" fillId="18" borderId="110" xfId="0" applyFont="1" applyFill="1" applyBorder="1" applyAlignment="1">
      <alignment horizontal="left" vertical="center" wrapText="1" indent="1"/>
    </xf>
    <xf numFmtId="0" fontId="6" fillId="0" borderId="16" xfId="0" applyFont="1" applyBorder="1" applyAlignment="1">
      <alignment horizontal="left" vertical="center" wrapText="1" shrinkToFit="1"/>
    </xf>
    <xf numFmtId="0" fontId="6" fillId="0" borderId="0" xfId="0" applyFont="1" applyBorder="1" applyAlignment="1">
      <alignment horizontal="left" wrapText="1"/>
    </xf>
    <xf numFmtId="0" fontId="41" fillId="3" borderId="40" xfId="0" applyFont="1" applyFill="1" applyBorder="1" applyAlignment="1" applyProtection="1">
      <alignment vertical="center" wrapText="1"/>
      <protection locked="0"/>
    </xf>
    <xf numFmtId="0" fontId="41" fillId="3" borderId="7" xfId="0" applyFont="1" applyFill="1" applyBorder="1" applyAlignment="1" applyProtection="1">
      <alignment vertical="center" wrapText="1"/>
      <protection locked="0"/>
    </xf>
    <xf numFmtId="0" fontId="41" fillId="3" borderId="1" xfId="0" applyFont="1" applyFill="1" applyBorder="1" applyAlignment="1" applyProtection="1">
      <alignment vertical="center" wrapText="1"/>
      <protection locked="0"/>
    </xf>
    <xf numFmtId="177" fontId="9" fillId="3" borderId="40" xfId="0" applyNumberFormat="1" applyFont="1" applyFill="1" applyBorder="1" applyAlignment="1" applyProtection="1">
      <alignment horizontal="right" vertical="center" wrapText="1"/>
      <protection locked="0"/>
    </xf>
    <xf numFmtId="177" fontId="9" fillId="3" borderId="1" xfId="0" applyNumberFormat="1" applyFont="1" applyFill="1" applyBorder="1" applyAlignment="1" applyProtection="1">
      <alignment horizontal="right" vertical="center" wrapText="1"/>
      <protection locked="0"/>
    </xf>
    <xf numFmtId="0" fontId="9" fillId="0" borderId="0" xfId="0" applyFont="1" applyFill="1" applyBorder="1" applyAlignment="1">
      <alignment horizontal="right" vertical="center" shrinkToFit="1"/>
    </xf>
    <xf numFmtId="0" fontId="9" fillId="3" borderId="40" xfId="0" applyNumberFormat="1" applyFont="1" applyFill="1" applyBorder="1" applyAlignment="1" applyProtection="1">
      <alignment horizontal="right" vertical="center" wrapText="1"/>
      <protection locked="0"/>
    </xf>
    <xf numFmtId="0" fontId="9" fillId="3" borderId="1" xfId="0" applyNumberFormat="1" applyFont="1" applyFill="1" applyBorder="1" applyAlignment="1" applyProtection="1">
      <alignment horizontal="right" vertical="center" wrapText="1"/>
      <protection locked="0"/>
    </xf>
    <xf numFmtId="0" fontId="42" fillId="2" borderId="19" xfId="0" applyFont="1" applyFill="1" applyBorder="1" applyAlignment="1">
      <alignment horizontal="left" vertical="center" wrapText="1"/>
    </xf>
    <xf numFmtId="0" fontId="42" fillId="2" borderId="20" xfId="0" applyFont="1" applyFill="1" applyBorder="1" applyAlignment="1">
      <alignment horizontal="left" vertical="center" wrapText="1"/>
    </xf>
    <xf numFmtId="0" fontId="42" fillId="2" borderId="21" xfId="0" applyFont="1" applyFill="1" applyBorder="1" applyAlignment="1">
      <alignment horizontal="left" vertical="center" wrapText="1"/>
    </xf>
    <xf numFmtId="0" fontId="6" fillId="0" borderId="0" xfId="0" applyFont="1" applyBorder="1" applyAlignment="1">
      <alignment horizontal="left" vertical="center" wrapText="1"/>
    </xf>
    <xf numFmtId="0" fontId="9" fillId="3" borderId="40" xfId="0" applyFont="1" applyFill="1" applyBorder="1" applyAlignment="1" applyProtection="1">
      <alignment horizontal="right" vertical="center" wrapText="1"/>
      <protection locked="0"/>
    </xf>
    <xf numFmtId="0" fontId="9" fillId="3" borderId="1" xfId="0" applyFont="1" applyFill="1" applyBorder="1" applyAlignment="1" applyProtection="1">
      <alignment horizontal="right" vertical="center" wrapText="1"/>
      <protection locked="0"/>
    </xf>
    <xf numFmtId="0" fontId="6" fillId="4" borderId="53" xfId="0" applyFont="1" applyFill="1" applyBorder="1" applyAlignment="1">
      <alignment vertical="center" wrapText="1"/>
    </xf>
    <xf numFmtId="0" fontId="6" fillId="4" borderId="41" xfId="0" applyFont="1" applyFill="1" applyBorder="1" applyAlignment="1">
      <alignment vertical="center" wrapText="1"/>
    </xf>
    <xf numFmtId="0" fontId="9" fillId="4" borderId="53" xfId="0" applyFont="1" applyFill="1" applyBorder="1" applyAlignment="1">
      <alignment vertical="center" wrapText="1"/>
    </xf>
    <xf numFmtId="0" fontId="9" fillId="4" borderId="41" xfId="0" applyFont="1" applyFill="1" applyBorder="1" applyAlignment="1">
      <alignment vertical="center" wrapText="1"/>
    </xf>
    <xf numFmtId="0" fontId="9" fillId="3" borderId="40"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1" xfId="0" applyFont="1" applyFill="1" applyBorder="1" applyAlignment="1" applyProtection="1">
      <alignment vertical="center" wrapText="1"/>
      <protection locked="0"/>
    </xf>
    <xf numFmtId="179" fontId="9" fillId="3" borderId="40" xfId="0" applyNumberFormat="1" applyFont="1" applyFill="1" applyBorder="1" applyAlignment="1" applyProtection="1">
      <alignment horizontal="right" vertical="center" wrapText="1"/>
      <protection locked="0"/>
    </xf>
    <xf numFmtId="179" fontId="9" fillId="3" borderId="1" xfId="0" applyNumberFormat="1" applyFont="1" applyFill="1" applyBorder="1" applyAlignment="1" applyProtection="1">
      <alignment horizontal="right" vertical="center" wrapText="1"/>
      <protection locked="0"/>
    </xf>
    <xf numFmtId="0" fontId="14" fillId="18" borderId="82" xfId="0" applyFont="1" applyFill="1" applyBorder="1" applyAlignment="1">
      <alignment horizontal="left" vertical="center" indent="1"/>
    </xf>
    <xf numFmtId="0" fontId="14" fillId="18" borderId="83" xfId="0" applyFont="1" applyFill="1" applyBorder="1" applyAlignment="1">
      <alignment horizontal="left" vertical="center" indent="1"/>
    </xf>
    <xf numFmtId="0" fontId="14" fillId="18" borderId="79" xfId="0" applyFont="1" applyFill="1" applyBorder="1" applyAlignment="1">
      <alignment horizontal="left" vertical="center"/>
    </xf>
    <xf numFmtId="0" fontId="14" fillId="18" borderId="80" xfId="0" applyFont="1" applyFill="1" applyBorder="1" applyAlignment="1">
      <alignment horizontal="left" vertical="center"/>
    </xf>
    <xf numFmtId="0" fontId="14" fillId="18" borderId="82" xfId="0" applyFont="1" applyFill="1" applyBorder="1" applyAlignment="1">
      <alignment horizontal="left" vertical="center"/>
    </xf>
    <xf numFmtId="0" fontId="14" fillId="18" borderId="83" xfId="0" applyFont="1" applyFill="1" applyBorder="1" applyAlignment="1">
      <alignment horizontal="left" vertical="center"/>
    </xf>
    <xf numFmtId="0" fontId="6" fillId="0" borderId="0" xfId="0" applyFont="1" applyBorder="1" applyAlignment="1">
      <alignment vertical="center" wrapText="1"/>
    </xf>
    <xf numFmtId="0" fontId="6" fillId="0" borderId="0" xfId="0" applyFont="1" applyAlignment="1">
      <alignment vertical="center" wrapText="1"/>
    </xf>
    <xf numFmtId="0" fontId="6" fillId="0" borderId="0" xfId="0" applyFont="1" applyBorder="1" applyAlignment="1">
      <alignment vertical="center"/>
    </xf>
    <xf numFmtId="177" fontId="9" fillId="3" borderId="40" xfId="0" applyNumberFormat="1" applyFont="1" applyFill="1" applyBorder="1" applyAlignment="1" applyProtection="1">
      <alignment horizontal="center" vertical="center" wrapText="1"/>
      <protection locked="0"/>
    </xf>
    <xf numFmtId="177" fontId="9" fillId="3" borderId="7" xfId="0" applyNumberFormat="1" applyFont="1" applyFill="1" applyBorder="1" applyAlignment="1" applyProtection="1">
      <alignment horizontal="center" vertical="center" wrapText="1"/>
      <protection locked="0"/>
    </xf>
    <xf numFmtId="177" fontId="9" fillId="3" borderId="1" xfId="0" applyNumberFormat="1" applyFont="1" applyFill="1" applyBorder="1" applyAlignment="1" applyProtection="1">
      <alignment horizontal="center" vertical="center" wrapText="1"/>
      <protection locked="0"/>
    </xf>
    <xf numFmtId="0" fontId="9" fillId="0" borderId="0" xfId="0" applyFont="1" applyBorder="1" applyAlignment="1">
      <alignment vertical="center" wrapText="1"/>
    </xf>
    <xf numFmtId="0" fontId="9" fillId="0" borderId="0" xfId="0" applyFont="1" applyBorder="1" applyAlignment="1">
      <alignment vertical="center"/>
    </xf>
    <xf numFmtId="0" fontId="6" fillId="3" borderId="10"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0" fontId="6" fillId="3" borderId="5" xfId="0" applyFont="1" applyFill="1" applyBorder="1" applyAlignment="1" applyProtection="1">
      <alignment horizontal="left" vertical="top"/>
      <protection locked="0"/>
    </xf>
    <xf numFmtId="0" fontId="6" fillId="3" borderId="9" xfId="0" applyFont="1" applyFill="1" applyBorder="1" applyAlignment="1" applyProtection="1">
      <alignment horizontal="left" vertical="top"/>
      <protection locked="0"/>
    </xf>
    <xf numFmtId="0" fontId="6" fillId="3" borderId="6" xfId="0" applyFont="1" applyFill="1" applyBorder="1" applyAlignment="1" applyProtection="1">
      <alignment horizontal="left" vertical="top"/>
      <protection locked="0"/>
    </xf>
    <xf numFmtId="0" fontId="6" fillId="3" borderId="2" xfId="0" applyFont="1" applyFill="1" applyBorder="1" applyAlignment="1" applyProtection="1">
      <alignment horizontal="left" vertical="top"/>
      <protection locked="0"/>
    </xf>
    <xf numFmtId="0" fontId="6" fillId="3" borderId="10" xfId="0" applyFont="1" applyFill="1" applyBorder="1" applyAlignment="1" applyProtection="1">
      <alignment vertical="top" wrapText="1"/>
      <protection locked="0"/>
    </xf>
    <xf numFmtId="0" fontId="6" fillId="3" borderId="4" xfId="0" applyFont="1" applyFill="1" applyBorder="1" applyAlignment="1" applyProtection="1">
      <alignment vertical="top"/>
      <protection locked="0"/>
    </xf>
    <xf numFmtId="0" fontId="6" fillId="3" borderId="5" xfId="0" applyFont="1" applyFill="1" applyBorder="1" applyAlignment="1" applyProtection="1">
      <alignment vertical="top"/>
      <protection locked="0"/>
    </xf>
    <xf numFmtId="0" fontId="6" fillId="3" borderId="9" xfId="0" applyFont="1" applyFill="1" applyBorder="1" applyAlignment="1" applyProtection="1">
      <alignment vertical="top"/>
      <protection locked="0"/>
    </xf>
    <xf numFmtId="0" fontId="6" fillId="3" borderId="6" xfId="0" applyFont="1" applyFill="1" applyBorder="1" applyAlignment="1" applyProtection="1">
      <alignment vertical="top"/>
      <protection locked="0"/>
    </xf>
    <xf numFmtId="0" fontId="6" fillId="3" borderId="2" xfId="0" applyFont="1" applyFill="1" applyBorder="1" applyAlignment="1" applyProtection="1">
      <alignment vertical="top"/>
      <protection locked="0"/>
    </xf>
    <xf numFmtId="0" fontId="6" fillId="3" borderId="10" xfId="0" applyFont="1" applyFill="1" applyBorder="1" applyAlignment="1" applyProtection="1">
      <alignment vertical="top"/>
      <protection locked="0"/>
    </xf>
    <xf numFmtId="178" fontId="9" fillId="3" borderId="40" xfId="0" applyNumberFormat="1" applyFont="1" applyFill="1" applyBorder="1" applyAlignment="1" applyProtection="1">
      <alignment vertical="center" wrapText="1"/>
      <protection locked="0"/>
    </xf>
    <xf numFmtId="178" fontId="9" fillId="3" borderId="1" xfId="0" applyNumberFormat="1" applyFont="1" applyFill="1" applyBorder="1" applyAlignment="1" applyProtection="1">
      <alignment vertical="center" wrapText="1"/>
      <protection locked="0"/>
    </xf>
    <xf numFmtId="0" fontId="42" fillId="2" borderId="19" xfId="0" applyFont="1" applyFill="1" applyBorder="1" applyAlignment="1">
      <alignment vertical="center" wrapText="1"/>
    </xf>
    <xf numFmtId="0" fontId="10" fillId="2" borderId="20" xfId="0" applyFont="1" applyFill="1" applyBorder="1" applyAlignment="1">
      <alignment vertical="center" wrapText="1"/>
    </xf>
    <xf numFmtId="0" fontId="10" fillId="2" borderId="21" xfId="0" applyFont="1" applyFill="1" applyBorder="1" applyAlignment="1">
      <alignment vertical="center" wrapText="1"/>
    </xf>
    <xf numFmtId="0" fontId="6" fillId="0" borderId="40"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15" fillId="3" borderId="40"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4" borderId="91" xfId="0" applyFont="1" applyFill="1" applyBorder="1" applyAlignment="1">
      <alignment vertical="center" wrapText="1"/>
    </xf>
    <xf numFmtId="0" fontId="6" fillId="4" borderId="92" xfId="0" applyFont="1" applyFill="1" applyBorder="1" applyAlignment="1">
      <alignment vertical="center" wrapText="1"/>
    </xf>
    <xf numFmtId="0" fontId="41" fillId="0" borderId="0" xfId="0" applyFont="1" applyBorder="1" applyAlignment="1">
      <alignment horizontal="left" vertical="center" wrapText="1"/>
    </xf>
    <xf numFmtId="0" fontId="40" fillId="3" borderId="40"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46" fillId="3" borderId="40" xfId="0" applyFont="1" applyFill="1" applyBorder="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0" fontId="9" fillId="3" borderId="40"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9" fillId="3" borderId="10" xfId="0" applyFont="1" applyFill="1" applyBorder="1" applyAlignment="1" applyProtection="1">
      <alignment vertical="top" wrapText="1"/>
      <protection locked="0"/>
    </xf>
    <xf numFmtId="0" fontId="9" fillId="3" borderId="4" xfId="0" applyFont="1" applyFill="1" applyBorder="1" applyAlignment="1" applyProtection="1">
      <alignment vertical="top" wrapText="1"/>
      <protection locked="0"/>
    </xf>
    <xf numFmtId="0" fontId="9" fillId="3" borderId="5" xfId="0" applyFont="1" applyFill="1" applyBorder="1" applyAlignment="1" applyProtection="1">
      <alignment vertical="top" wrapText="1"/>
      <protection locked="0"/>
    </xf>
    <xf numFmtId="0" fontId="9" fillId="3" borderId="9" xfId="0" applyFont="1" applyFill="1" applyBorder="1" applyAlignment="1" applyProtection="1">
      <alignment vertical="top" wrapText="1"/>
      <protection locked="0"/>
    </xf>
    <xf numFmtId="0" fontId="9" fillId="3" borderId="6" xfId="0" applyFont="1" applyFill="1" applyBorder="1" applyAlignment="1" applyProtection="1">
      <alignment vertical="top" wrapText="1"/>
      <protection locked="0"/>
    </xf>
    <xf numFmtId="0" fontId="9" fillId="3" borderId="2" xfId="0" applyFont="1" applyFill="1" applyBorder="1" applyAlignment="1" applyProtection="1">
      <alignment vertical="top" wrapText="1"/>
      <protection locked="0"/>
    </xf>
    <xf numFmtId="0" fontId="6" fillId="16" borderId="40" xfId="0" applyFont="1" applyFill="1" applyBorder="1" applyAlignment="1">
      <alignment horizontal="left" vertical="center" wrapText="1"/>
    </xf>
    <xf numFmtId="0" fontId="6" fillId="16" borderId="7"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33" fillId="7" borderId="30" xfId="0" applyFont="1" applyFill="1" applyBorder="1" applyAlignment="1">
      <alignment horizontal="center" vertical="center"/>
    </xf>
    <xf numFmtId="0" fontId="33" fillId="7" borderId="24" xfId="0" applyFont="1" applyFill="1" applyBorder="1" applyAlignment="1">
      <alignment horizontal="center" vertical="center"/>
    </xf>
    <xf numFmtId="0" fontId="33" fillId="7" borderId="35" xfId="0" applyFont="1" applyFill="1" applyBorder="1" applyAlignment="1">
      <alignment horizontal="center" vertical="center"/>
    </xf>
    <xf numFmtId="0" fontId="33" fillId="7" borderId="59" xfId="0" applyFont="1" applyFill="1" applyBorder="1" applyAlignment="1">
      <alignment horizontal="left" vertical="top" wrapText="1"/>
    </xf>
    <xf numFmtId="0" fontId="33" fillId="7" borderId="60" xfId="0" applyFont="1" applyFill="1" applyBorder="1" applyAlignment="1">
      <alignment horizontal="left" vertical="top" wrapText="1"/>
    </xf>
    <xf numFmtId="0" fontId="33" fillId="7" borderId="61" xfId="0" applyFont="1" applyFill="1" applyBorder="1" applyAlignment="1">
      <alignment horizontal="left" vertical="top" wrapText="1"/>
    </xf>
    <xf numFmtId="0" fontId="36" fillId="0" borderId="22" xfId="0" applyFont="1" applyBorder="1" applyAlignment="1">
      <alignment horizontal="left" vertical="top" wrapText="1"/>
    </xf>
    <xf numFmtId="0" fontId="36" fillId="0" borderId="14" xfId="0" applyFont="1" applyBorder="1" applyAlignment="1">
      <alignment horizontal="left" vertical="top" wrapText="1"/>
    </xf>
    <xf numFmtId="0" fontId="36" fillId="0" borderId="31" xfId="0" applyFont="1" applyBorder="1" applyAlignment="1">
      <alignment horizontal="left" vertical="top" wrapText="1"/>
    </xf>
    <xf numFmtId="0" fontId="36" fillId="0" borderId="12" xfId="0" applyFont="1" applyBorder="1" applyAlignment="1">
      <alignment horizontal="left" vertical="top" wrapText="1"/>
    </xf>
    <xf numFmtId="0" fontId="36" fillId="0" borderId="0" xfId="0" applyFont="1" applyBorder="1" applyAlignment="1">
      <alignment horizontal="left" vertical="top" wrapText="1"/>
    </xf>
    <xf numFmtId="0" fontId="36" fillId="0" borderId="3" xfId="0" applyFont="1" applyBorder="1" applyAlignment="1">
      <alignment horizontal="left" vertical="top" wrapText="1"/>
    </xf>
    <xf numFmtId="0" fontId="36" fillId="0" borderId="43" xfId="0" applyFont="1" applyBorder="1" applyAlignment="1">
      <alignment horizontal="left" vertical="top" wrapText="1"/>
    </xf>
    <xf numFmtId="0" fontId="36" fillId="0" borderId="17" xfId="0" applyFont="1" applyBorder="1" applyAlignment="1">
      <alignment horizontal="left" vertical="top" wrapText="1"/>
    </xf>
    <xf numFmtId="0" fontId="36" fillId="0" borderId="32" xfId="0" applyFont="1" applyBorder="1" applyAlignment="1">
      <alignment horizontal="left" vertical="top" wrapText="1"/>
    </xf>
    <xf numFmtId="0" fontId="33" fillId="0" borderId="22" xfId="0" applyFont="1" applyBorder="1" applyAlignment="1">
      <alignment horizontal="left" vertical="top" wrapText="1"/>
    </xf>
    <xf numFmtId="0" fontId="33" fillId="0" borderId="14" xfId="0" applyFont="1" applyBorder="1" applyAlignment="1">
      <alignment horizontal="left" vertical="top" wrapText="1"/>
    </xf>
    <xf numFmtId="0" fontId="33" fillId="0" borderId="31" xfId="0" applyFont="1" applyBorder="1" applyAlignment="1">
      <alignment horizontal="left" vertical="top" wrapText="1"/>
    </xf>
    <xf numFmtId="0" fontId="33" fillId="0" borderId="12" xfId="0" applyFont="1" applyBorder="1" applyAlignment="1">
      <alignment horizontal="left" vertical="top" wrapText="1"/>
    </xf>
    <xf numFmtId="0" fontId="33" fillId="0" borderId="0" xfId="0" applyFont="1" applyBorder="1" applyAlignment="1">
      <alignment horizontal="left" vertical="top" wrapText="1"/>
    </xf>
    <xf numFmtId="0" fontId="33" fillId="0" borderId="3" xfId="0" applyFont="1" applyBorder="1" applyAlignment="1">
      <alignment horizontal="left" vertical="top" wrapText="1"/>
    </xf>
    <xf numFmtId="0" fontId="33" fillId="0" borderId="43" xfId="0" applyFont="1" applyBorder="1" applyAlignment="1">
      <alignment horizontal="left" vertical="top" wrapText="1"/>
    </xf>
    <xf numFmtId="0" fontId="33" fillId="0" borderId="17" xfId="0" applyFont="1" applyBorder="1" applyAlignment="1">
      <alignment horizontal="left" vertical="top" wrapText="1"/>
    </xf>
    <xf numFmtId="0" fontId="33" fillId="0" borderId="32" xfId="0" applyFont="1" applyBorder="1" applyAlignment="1">
      <alignment horizontal="left" vertical="top" wrapText="1"/>
    </xf>
    <xf numFmtId="0" fontId="31" fillId="12" borderId="10" xfId="0" applyFont="1" applyFill="1" applyBorder="1" applyAlignment="1">
      <alignment horizontal="left" vertical="center" shrinkToFit="1" readingOrder="1"/>
    </xf>
    <xf numFmtId="0" fontId="31" fillId="12" borderId="4" xfId="0" applyFont="1" applyFill="1" applyBorder="1" applyAlignment="1">
      <alignment horizontal="left" vertical="center" shrinkToFit="1" readingOrder="1"/>
    </xf>
    <xf numFmtId="0" fontId="31" fillId="12" borderId="65" xfId="0" applyFont="1" applyFill="1" applyBorder="1" applyAlignment="1">
      <alignment horizontal="left" vertical="center" shrinkToFit="1" readingOrder="1"/>
    </xf>
    <xf numFmtId="0" fontId="31" fillId="12" borderId="66" xfId="0" applyFont="1" applyFill="1" applyBorder="1" applyAlignment="1">
      <alignment horizontal="left" vertical="center" wrapText="1" readingOrder="1"/>
    </xf>
    <xf numFmtId="0" fontId="31" fillId="12" borderId="4" xfId="0" applyFont="1" applyFill="1" applyBorder="1" applyAlignment="1">
      <alignment horizontal="left" vertical="center" wrapText="1" readingOrder="1"/>
    </xf>
    <xf numFmtId="0" fontId="31" fillId="12" borderId="5" xfId="0" applyFont="1" applyFill="1" applyBorder="1" applyAlignment="1">
      <alignment horizontal="left" vertical="center" wrapText="1" readingOrder="1"/>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55" fillId="8" borderId="0" xfId="0" applyFont="1" applyFill="1" applyBorder="1" applyAlignment="1">
      <alignment horizontal="left" vertical="top" shrinkToFit="1"/>
    </xf>
    <xf numFmtId="0" fontId="55" fillId="8" borderId="98" xfId="0" applyFont="1" applyFill="1" applyBorder="1" applyAlignment="1">
      <alignment horizontal="left" vertical="top" shrinkToFit="1"/>
    </xf>
    <xf numFmtId="0" fontId="35" fillId="7" borderId="40"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1" xfId="0" applyFont="1" applyFill="1" applyBorder="1" applyAlignment="1">
      <alignment horizontal="center" vertical="center"/>
    </xf>
    <xf numFmtId="0" fontId="33" fillId="0" borderId="10"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9" xfId="0" applyFont="1" applyBorder="1" applyAlignment="1">
      <alignment horizontal="left" vertical="center" wrapText="1"/>
    </xf>
    <xf numFmtId="0" fontId="33" fillId="0" borderId="6" xfId="0" applyFont="1" applyBorder="1" applyAlignment="1">
      <alignment horizontal="left" vertical="center" wrapText="1"/>
    </xf>
    <xf numFmtId="0" fontId="33" fillId="0" borderId="2" xfId="0" applyFont="1" applyBorder="1" applyAlignment="1">
      <alignment horizontal="left" vertical="center" wrapText="1"/>
    </xf>
    <xf numFmtId="0" fontId="33" fillId="0" borderId="44" xfId="0" applyFont="1" applyBorder="1" applyAlignment="1">
      <alignment horizontal="left" vertical="top" wrapText="1"/>
    </xf>
    <xf numFmtId="0" fontId="33" fillId="0" borderId="6" xfId="0" applyFont="1" applyBorder="1" applyAlignment="1">
      <alignment horizontal="left" vertical="top" wrapText="1"/>
    </xf>
    <xf numFmtId="0" fontId="33" fillId="0" borderId="2" xfId="0" applyFont="1" applyBorder="1" applyAlignment="1">
      <alignment horizontal="left" vertical="top" wrapText="1"/>
    </xf>
    <xf numFmtId="0" fontId="33" fillId="8" borderId="99" xfId="0" applyFont="1" applyFill="1" applyBorder="1" applyAlignment="1">
      <alignment horizontal="left" vertical="top" wrapText="1"/>
    </xf>
    <xf numFmtId="0" fontId="33" fillId="8" borderId="0" xfId="0" applyFont="1" applyFill="1" applyBorder="1" applyAlignment="1">
      <alignment horizontal="left" vertical="top" wrapText="1"/>
    </xf>
    <xf numFmtId="0" fontId="33" fillId="8" borderId="98" xfId="0" applyFont="1" applyFill="1" applyBorder="1" applyAlignment="1">
      <alignment horizontal="left" vertical="top" wrapText="1"/>
    </xf>
    <xf numFmtId="0" fontId="33" fillId="8" borderId="99" xfId="0" applyFont="1" applyFill="1" applyBorder="1" applyAlignment="1">
      <alignment horizontal="left" vertical="center"/>
    </xf>
    <xf numFmtId="0" fontId="33" fillId="8" borderId="0" xfId="0" applyFont="1" applyFill="1" applyBorder="1" applyAlignment="1">
      <alignment horizontal="left" vertical="center"/>
    </xf>
    <xf numFmtId="0" fontId="33" fillId="8" borderId="16" xfId="0" applyFont="1" applyFill="1" applyBorder="1" applyAlignment="1">
      <alignment horizontal="left" vertical="center"/>
    </xf>
    <xf numFmtId="0" fontId="55" fillId="8" borderId="102" xfId="0" applyFont="1" applyFill="1" applyBorder="1" applyAlignment="1">
      <alignment horizontal="left" vertical="top" shrinkToFit="1"/>
    </xf>
    <xf numFmtId="0" fontId="55" fillId="8" borderId="103" xfId="0" applyFont="1" applyFill="1" applyBorder="1" applyAlignment="1">
      <alignment horizontal="left" vertical="top" shrinkToFit="1"/>
    </xf>
    <xf numFmtId="0" fontId="33" fillId="8" borderId="101" xfId="0" applyFont="1" applyFill="1" applyBorder="1" applyAlignment="1">
      <alignment horizontal="left" vertical="top" wrapText="1"/>
    </xf>
    <xf numFmtId="0" fontId="33" fillId="8" borderId="102" xfId="0" applyFont="1" applyFill="1" applyBorder="1" applyAlignment="1">
      <alignment horizontal="left" vertical="top" wrapText="1"/>
    </xf>
    <xf numFmtId="0" fontId="33" fillId="8" borderId="103" xfId="0" applyFont="1" applyFill="1" applyBorder="1" applyAlignment="1">
      <alignment horizontal="left" vertical="top" wrapText="1"/>
    </xf>
    <xf numFmtId="0" fontId="33" fillId="8" borderId="101" xfId="0" applyFont="1" applyFill="1" applyBorder="1" applyAlignment="1">
      <alignment horizontal="left" vertical="center"/>
    </xf>
    <xf numFmtId="0" fontId="33" fillId="8" borderId="102" xfId="0" applyFont="1" applyFill="1" applyBorder="1" applyAlignment="1">
      <alignment horizontal="left" vertical="center"/>
    </xf>
    <xf numFmtId="0" fontId="33" fillId="8" borderId="104" xfId="0" applyFont="1" applyFill="1" applyBorder="1" applyAlignment="1">
      <alignment horizontal="left" vertical="center"/>
    </xf>
    <xf numFmtId="0" fontId="31" fillId="12" borderId="56" xfId="0" applyFont="1" applyFill="1" applyBorder="1" applyAlignment="1">
      <alignment horizontal="center" vertical="center" wrapText="1" readingOrder="1"/>
    </xf>
    <xf numFmtId="0" fontId="31" fillId="12" borderId="58" xfId="0" applyFont="1" applyFill="1" applyBorder="1" applyAlignment="1">
      <alignment horizontal="center" vertical="center" wrapText="1" readingOrder="1"/>
    </xf>
    <xf numFmtId="0" fontId="31" fillId="12" borderId="57" xfId="0" applyFont="1" applyFill="1" applyBorder="1" applyAlignment="1">
      <alignment horizontal="center" vertical="center" wrapText="1" readingOrder="1"/>
    </xf>
    <xf numFmtId="0" fontId="31" fillId="11" borderId="40" xfId="0" applyFont="1" applyFill="1" applyBorder="1" applyAlignment="1">
      <alignment horizontal="center" vertical="center" wrapText="1" readingOrder="1"/>
    </xf>
    <xf numFmtId="0" fontId="31" fillId="11" borderId="7" xfId="0" applyFont="1" applyFill="1" applyBorder="1" applyAlignment="1">
      <alignment horizontal="center" vertical="center" wrapText="1" readingOrder="1"/>
    </xf>
    <xf numFmtId="0" fontId="31" fillId="11" borderId="63" xfId="0" applyFont="1" applyFill="1" applyBorder="1" applyAlignment="1">
      <alignment horizontal="center" vertical="center" wrapText="1" readingOrder="1"/>
    </xf>
    <xf numFmtId="0" fontId="31" fillId="11" borderId="64" xfId="0" applyFont="1" applyFill="1" applyBorder="1" applyAlignment="1">
      <alignment horizontal="center" vertical="center" wrapText="1" readingOrder="1"/>
    </xf>
    <xf numFmtId="0" fontId="31" fillId="11" borderId="64" xfId="0" applyFont="1" applyFill="1" applyBorder="1" applyAlignment="1">
      <alignment horizontal="center" vertical="center" shrinkToFit="1" readingOrder="1"/>
    </xf>
    <xf numFmtId="0" fontId="31" fillId="11" borderId="1" xfId="0" applyFont="1" applyFill="1" applyBorder="1" applyAlignment="1">
      <alignment horizontal="center" vertical="center" shrinkToFit="1" readingOrder="1"/>
    </xf>
    <xf numFmtId="0" fontId="35" fillId="11" borderId="19" xfId="0" applyFont="1" applyFill="1" applyBorder="1" applyAlignment="1">
      <alignment horizontal="center" vertical="center"/>
    </xf>
    <xf numFmtId="0" fontId="35" fillId="11" borderId="20" xfId="0" applyFont="1" applyFill="1" applyBorder="1" applyAlignment="1">
      <alignment horizontal="center" vertical="center"/>
    </xf>
    <xf numFmtId="0" fontId="35" fillId="11" borderId="21" xfId="0" applyFont="1" applyFill="1" applyBorder="1" applyAlignment="1">
      <alignment horizontal="center" vertical="center"/>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182" fontId="36" fillId="0" borderId="19" xfId="0" applyNumberFormat="1" applyFont="1" applyBorder="1" applyAlignment="1">
      <alignment horizontal="center" vertical="center"/>
    </xf>
    <xf numFmtId="182" fontId="36" fillId="0" borderId="21" xfId="0" applyNumberFormat="1" applyFont="1" applyBorder="1" applyAlignment="1">
      <alignment horizontal="center" vertical="center"/>
    </xf>
    <xf numFmtId="0" fontId="33" fillId="0" borderId="11" xfId="0" applyFont="1" applyBorder="1" applyAlignment="1">
      <alignment horizontal="center" vertical="center"/>
    </xf>
    <xf numFmtId="0" fontId="33" fillId="0" borderId="19" xfId="0" applyFont="1" applyBorder="1" applyAlignment="1">
      <alignment horizontal="center" vertical="center"/>
    </xf>
    <xf numFmtId="182" fontId="33" fillId="0" borderId="11" xfId="0" applyNumberFormat="1" applyFont="1" applyBorder="1" applyAlignment="1">
      <alignment horizontal="center" vertical="center"/>
    </xf>
    <xf numFmtId="182" fontId="36" fillId="0" borderId="37" xfId="0" applyNumberFormat="1" applyFont="1" applyBorder="1" applyAlignment="1">
      <alignment horizontal="center" vertical="center"/>
    </xf>
    <xf numFmtId="182" fontId="36" fillId="0" borderId="15" xfId="0" applyNumberFormat="1" applyFont="1" applyBorder="1" applyAlignment="1">
      <alignment horizontal="center" vertical="center"/>
    </xf>
    <xf numFmtId="0" fontId="35" fillId="8" borderId="71" xfId="0" applyFont="1" applyFill="1" applyBorder="1" applyAlignment="1">
      <alignment horizontal="center" vertical="center"/>
    </xf>
    <xf numFmtId="0" fontId="35" fillId="8" borderId="72" xfId="0" applyFont="1" applyFill="1" applyBorder="1" applyAlignment="1">
      <alignment horizontal="center" vertical="center"/>
    </xf>
    <xf numFmtId="0" fontId="35" fillId="8" borderId="72" xfId="0" applyFont="1" applyFill="1" applyBorder="1" applyAlignment="1">
      <alignment horizontal="center" vertical="top"/>
    </xf>
    <xf numFmtId="0" fontId="55" fillId="8" borderId="14" xfId="0" applyFont="1" applyFill="1" applyBorder="1" applyAlignment="1">
      <alignment horizontal="left" vertical="top" shrinkToFit="1"/>
    </xf>
    <xf numFmtId="0" fontId="55" fillId="8" borderId="95" xfId="0" applyFont="1" applyFill="1" applyBorder="1" applyAlignment="1">
      <alignment horizontal="left" vertical="top" shrinkToFit="1"/>
    </xf>
    <xf numFmtId="182" fontId="33" fillId="0" borderId="39" xfId="0" applyNumberFormat="1" applyFont="1" applyBorder="1" applyAlignment="1">
      <alignment horizontal="center" vertical="center"/>
    </xf>
    <xf numFmtId="182" fontId="33" fillId="0" borderId="16" xfId="0" applyNumberFormat="1" applyFont="1" applyBorder="1" applyAlignment="1">
      <alignment horizontal="center" vertical="center"/>
    </xf>
    <xf numFmtId="182" fontId="33" fillId="0" borderId="38" xfId="0" applyNumberFormat="1" applyFont="1" applyBorder="1" applyAlignment="1">
      <alignment horizontal="center" vertical="center"/>
    </xf>
    <xf numFmtId="182" fontId="33" fillId="0" borderId="18" xfId="0" applyNumberFormat="1" applyFont="1" applyBorder="1" applyAlignment="1">
      <alignment horizontal="center" vertical="center"/>
    </xf>
    <xf numFmtId="0" fontId="32" fillId="10" borderId="0" xfId="0" applyFont="1" applyFill="1" applyAlignment="1">
      <alignment horizontal="left"/>
    </xf>
    <xf numFmtId="0" fontId="27" fillId="5" borderId="10" xfId="0" applyFont="1" applyFill="1" applyBorder="1" applyAlignment="1">
      <alignment horizontal="center" vertical="center"/>
    </xf>
    <xf numFmtId="0" fontId="27" fillId="5" borderId="4" xfId="0" applyFont="1" applyFill="1" applyBorder="1" applyAlignment="1">
      <alignment horizontal="center" vertical="center"/>
    </xf>
    <xf numFmtId="0" fontId="25" fillId="0" borderId="6" xfId="0" applyFont="1" applyBorder="1" applyAlignment="1">
      <alignment horizontal="left" vertical="center" wrapText="1"/>
    </xf>
    <xf numFmtId="0" fontId="31" fillId="11" borderId="49" xfId="0" applyFont="1" applyFill="1" applyBorder="1" applyAlignment="1">
      <alignment horizontal="center" vertical="center" wrapText="1" readingOrder="1"/>
    </xf>
    <xf numFmtId="0" fontId="31" fillId="11" borderId="54" xfId="0" applyFont="1" applyFill="1" applyBorder="1" applyAlignment="1">
      <alignment horizontal="center" vertical="center" wrapText="1" readingOrder="1"/>
    </xf>
    <xf numFmtId="0" fontId="31" fillId="11" borderId="26" xfId="0" applyFont="1" applyFill="1" applyBorder="1" applyAlignment="1">
      <alignment horizontal="center" vertical="center" wrapText="1" readingOrder="1"/>
    </xf>
    <xf numFmtId="180" fontId="31" fillId="12" borderId="50" xfId="0" applyNumberFormat="1" applyFont="1" applyFill="1" applyBorder="1" applyAlignment="1">
      <alignment horizontal="center" vertical="center" wrapText="1" readingOrder="1"/>
    </xf>
    <xf numFmtId="180" fontId="31" fillId="12" borderId="55" xfId="0" applyNumberFormat="1" applyFont="1" applyFill="1" applyBorder="1" applyAlignment="1">
      <alignment horizontal="center" vertical="center" wrapText="1" readingOrder="1"/>
    </xf>
    <xf numFmtId="0" fontId="31" fillId="12" borderId="10" xfId="0" applyFont="1" applyFill="1" applyBorder="1" applyAlignment="1">
      <alignment horizontal="left" vertical="center" wrapText="1" readingOrder="1"/>
    </xf>
    <xf numFmtId="0" fontId="31" fillId="12" borderId="65" xfId="0" applyFont="1" applyFill="1" applyBorder="1" applyAlignment="1">
      <alignment horizontal="left" vertical="center" wrapText="1" readingOrder="1"/>
    </xf>
    <xf numFmtId="0" fontId="31" fillId="12" borderId="9" xfId="0" applyFont="1" applyFill="1" applyBorder="1" applyAlignment="1">
      <alignment horizontal="left" vertical="center" wrapText="1" readingOrder="1"/>
    </xf>
    <xf numFmtId="0" fontId="31" fillId="12" borderId="6" xfId="0" applyFont="1" applyFill="1" applyBorder="1" applyAlignment="1">
      <alignment horizontal="left" vertical="center" wrapText="1" readingOrder="1"/>
    </xf>
    <xf numFmtId="0" fontId="31" fillId="12" borderId="67" xfId="0" applyFont="1" applyFill="1" applyBorder="1" applyAlignment="1">
      <alignment horizontal="left" vertical="center" wrapText="1" readingOrder="1"/>
    </xf>
    <xf numFmtId="0" fontId="31" fillId="12" borderId="68" xfId="0" applyFont="1" applyFill="1" applyBorder="1" applyAlignment="1">
      <alignment horizontal="left" vertical="center" wrapText="1" readingOrder="1"/>
    </xf>
    <xf numFmtId="0" fontId="31" fillId="12" borderId="2" xfId="0" applyFont="1" applyFill="1" applyBorder="1" applyAlignment="1">
      <alignment horizontal="left" vertical="center" wrapText="1" readingOrder="1"/>
    </xf>
    <xf numFmtId="0" fontId="31" fillId="11" borderId="30" xfId="0" applyFont="1" applyFill="1" applyBorder="1" applyAlignment="1">
      <alignment horizontal="center" vertical="center" wrapText="1" readingOrder="1"/>
    </xf>
    <xf numFmtId="0" fontId="31" fillId="11" borderId="24" xfId="0" applyFont="1" applyFill="1" applyBorder="1" applyAlignment="1">
      <alignment horizontal="center" vertical="center" wrapText="1" readingOrder="1"/>
    </xf>
    <xf numFmtId="0" fontId="31" fillId="11" borderId="35" xfId="0" applyFont="1" applyFill="1" applyBorder="1" applyAlignment="1">
      <alignment horizontal="center" vertical="center" wrapText="1" readingOrder="1"/>
    </xf>
    <xf numFmtId="0" fontId="55" fillId="8" borderId="17" xfId="0" applyFont="1" applyFill="1" applyBorder="1" applyAlignment="1">
      <alignment horizontal="left" vertical="top" shrinkToFit="1"/>
    </xf>
    <xf numFmtId="0" fontId="55" fillId="8" borderId="70" xfId="0" applyFont="1" applyFill="1" applyBorder="1" applyAlignment="1">
      <alignment horizontal="left" vertical="top" shrinkToFit="1"/>
    </xf>
    <xf numFmtId="0" fontId="33" fillId="8" borderId="100" xfId="0" applyFont="1" applyFill="1" applyBorder="1" applyAlignment="1">
      <alignment horizontal="left" vertical="top" wrapText="1"/>
    </xf>
    <xf numFmtId="0" fontId="33" fillId="8" borderId="17" xfId="0" applyFont="1" applyFill="1" applyBorder="1" applyAlignment="1">
      <alignment horizontal="left" vertical="top" wrapText="1"/>
    </xf>
    <xf numFmtId="0" fontId="33" fillId="8" borderId="70" xfId="0" applyFont="1" applyFill="1" applyBorder="1" applyAlignment="1">
      <alignment horizontal="left" vertical="top" wrapText="1"/>
    </xf>
    <xf numFmtId="0" fontId="33" fillId="8" borderId="100" xfId="0" applyFont="1" applyFill="1" applyBorder="1" applyAlignment="1">
      <alignment horizontal="left" vertical="center"/>
    </xf>
    <xf numFmtId="0" fontId="33" fillId="8" borderId="17" xfId="0" applyFont="1" applyFill="1" applyBorder="1" applyAlignment="1">
      <alignment horizontal="left" vertical="center"/>
    </xf>
    <xf numFmtId="0" fontId="33" fillId="8" borderId="18" xfId="0" applyFont="1" applyFill="1" applyBorder="1" applyAlignment="1">
      <alignment horizontal="left" vertical="center"/>
    </xf>
    <xf numFmtId="0" fontId="33" fillId="8" borderId="16" xfId="0" applyFont="1" applyFill="1" applyBorder="1" applyAlignment="1">
      <alignment horizontal="left" vertical="top" wrapText="1"/>
    </xf>
    <xf numFmtId="0" fontId="33" fillId="8" borderId="94" xfId="0" applyFont="1" applyFill="1" applyBorder="1" applyAlignment="1">
      <alignment horizontal="left" vertical="top" wrapText="1"/>
    </xf>
    <xf numFmtId="0" fontId="33" fillId="8" borderId="14" xfId="0" applyFont="1" applyFill="1" applyBorder="1" applyAlignment="1">
      <alignment horizontal="left" vertical="top" wrapText="1"/>
    </xf>
    <xf numFmtId="0" fontId="33" fillId="8" borderId="15" xfId="0" applyFont="1" applyFill="1" applyBorder="1" applyAlignment="1">
      <alignment horizontal="left" vertical="top" wrapText="1"/>
    </xf>
    <xf numFmtId="0" fontId="33" fillId="8" borderId="18" xfId="0" applyFont="1" applyFill="1" applyBorder="1" applyAlignment="1">
      <alignment horizontal="left" vertical="top" wrapText="1"/>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22" fillId="0" borderId="8" xfId="0" applyFont="1" applyBorder="1" applyAlignment="1">
      <alignment horizontal="left" vertical="center"/>
    </xf>
    <xf numFmtId="0" fontId="22" fillId="0" borderId="0" xfId="0" applyFont="1" applyBorder="1" applyAlignment="1">
      <alignment horizontal="left" vertical="center"/>
    </xf>
    <xf numFmtId="0" fontId="22" fillId="0" borderId="3" xfId="0" applyFont="1" applyBorder="1" applyAlignment="1">
      <alignment horizontal="left" vertical="center"/>
    </xf>
    <xf numFmtId="0" fontId="17" fillId="0" borderId="33" xfId="0" applyFont="1" applyBorder="1" applyAlignment="1">
      <alignment horizontal="center" vertical="center"/>
    </xf>
    <xf numFmtId="0" fontId="17" fillId="0" borderId="18" xfId="0" applyFont="1" applyBorder="1" applyAlignment="1">
      <alignment horizontal="center" vertical="center"/>
    </xf>
    <xf numFmtId="0" fontId="17" fillId="0" borderId="38" xfId="0" applyFont="1" applyBorder="1" applyAlignment="1">
      <alignment horizontal="center" vertical="center"/>
    </xf>
    <xf numFmtId="0" fontId="17" fillId="0" borderId="9"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5"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54" fillId="0" borderId="10" xfId="0" applyFont="1" applyBorder="1" applyAlignment="1">
      <alignment horizontal="left" vertical="center" shrinkToFit="1"/>
    </xf>
    <xf numFmtId="0" fontId="54" fillId="0" borderId="5" xfId="0" applyFont="1" applyBorder="1" applyAlignment="1">
      <alignment horizontal="left" vertical="center" shrinkToFit="1"/>
    </xf>
    <xf numFmtId="0" fontId="54" fillId="0" borderId="8" xfId="0" applyFont="1" applyBorder="1" applyAlignment="1">
      <alignment horizontal="left" vertical="center" shrinkToFit="1"/>
    </xf>
    <xf numFmtId="0" fontId="54" fillId="0" borderId="3" xfId="0" applyFont="1" applyBorder="1" applyAlignment="1">
      <alignment horizontal="left" vertical="center" shrinkToFit="1"/>
    </xf>
    <xf numFmtId="0" fontId="17" fillId="0" borderId="19" xfId="0" applyFont="1" applyBorder="1" applyAlignment="1">
      <alignment horizontal="center" vertical="center"/>
    </xf>
    <xf numFmtId="0" fontId="17" fillId="0" borderId="46" xfId="0" applyFont="1" applyBorder="1" applyAlignment="1">
      <alignment horizontal="center" vertical="center"/>
    </xf>
    <xf numFmtId="0" fontId="54" fillId="0" borderId="9" xfId="0" applyFont="1" applyBorder="1" applyAlignment="1">
      <alignment horizontal="left" vertical="center" shrinkToFit="1"/>
    </xf>
    <xf numFmtId="0" fontId="54" fillId="0" borderId="2" xfId="0" applyFont="1" applyBorder="1" applyAlignment="1">
      <alignment horizontal="left" vertical="center" shrinkToFit="1"/>
    </xf>
    <xf numFmtId="0" fontId="22" fillId="0" borderId="10"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54" fillId="0" borderId="9" xfId="0" applyFont="1" applyBorder="1" applyAlignment="1">
      <alignment horizontal="center" vertical="center" shrinkToFit="1"/>
    </xf>
    <xf numFmtId="0" fontId="54" fillId="0" borderId="2" xfId="0" applyFont="1" applyBorder="1" applyAlignment="1">
      <alignment horizontal="center" vertical="center" shrinkToFit="1"/>
    </xf>
    <xf numFmtId="0" fontId="6"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7"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vertical="center"/>
    </xf>
    <xf numFmtId="0" fontId="19" fillId="0" borderId="0" xfId="0" applyFont="1" applyBorder="1" applyAlignment="1">
      <alignment horizontal="center" vertical="center" wrapText="1"/>
    </xf>
    <xf numFmtId="0" fontId="6" fillId="0" borderId="14" xfId="0" applyFont="1" applyBorder="1" applyAlignment="1">
      <alignment vertical="center"/>
    </xf>
    <xf numFmtId="0" fontId="6" fillId="0" borderId="31" xfId="0" applyFont="1" applyBorder="1" applyAlignment="1">
      <alignment vertical="center"/>
    </xf>
    <xf numFmtId="0" fontId="6" fillId="0" borderId="3" xfId="0" applyFont="1" applyBorder="1" applyAlignment="1">
      <alignment vertical="center" wrapText="1"/>
    </xf>
    <xf numFmtId="0" fontId="6" fillId="0" borderId="17" xfId="0" applyFont="1" applyBorder="1" applyAlignment="1">
      <alignment vertical="center" wrapText="1"/>
    </xf>
    <xf numFmtId="0" fontId="6" fillId="0" borderId="32" xfId="0" applyFont="1" applyBorder="1" applyAlignment="1">
      <alignment vertical="center" wrapText="1"/>
    </xf>
    <xf numFmtId="0" fontId="6" fillId="0" borderId="0" xfId="0" applyFont="1" applyBorder="1" applyAlignment="1">
      <alignment vertical="top" wrapText="1"/>
    </xf>
    <xf numFmtId="0" fontId="6" fillId="0" borderId="3" xfId="0" applyFont="1" applyBorder="1" applyAlignment="1">
      <alignment vertical="top" wrapText="1"/>
    </xf>
    <xf numFmtId="0" fontId="1" fillId="0" borderId="0" xfId="0" applyFont="1" applyAlignment="1">
      <alignment vertical="top" wrapText="1"/>
    </xf>
    <xf numFmtId="0" fontId="16" fillId="0" borderId="0" xfId="0" applyFont="1" applyAlignment="1">
      <alignment horizontal="center" vertical="center"/>
    </xf>
    <xf numFmtId="176" fontId="11" fillId="0" borderId="0" xfId="0" applyNumberFormat="1" applyFont="1" applyAlignment="1">
      <alignment horizontal="center" vertical="center"/>
    </xf>
    <xf numFmtId="0" fontId="11" fillId="0" borderId="0" xfId="0" applyFont="1" applyAlignment="1">
      <alignment horizontal="center" vertical="center"/>
    </xf>
    <xf numFmtId="0" fontId="14" fillId="0" borderId="0" xfId="0" applyFont="1" applyBorder="1" applyAlignment="1">
      <alignment vertical="center"/>
    </xf>
    <xf numFmtId="0" fontId="1" fillId="0" borderId="36" xfId="0" applyFont="1" applyBorder="1" applyAlignment="1">
      <alignment horizontal="center" vertical="center"/>
    </xf>
    <xf numFmtId="0" fontId="1" fillId="0" borderId="40" xfId="0" applyFont="1" applyBorder="1" applyAlignment="1">
      <alignment horizontal="center" vertical="center"/>
    </xf>
    <xf numFmtId="0" fontId="19"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0" fillId="0" borderId="0" xfId="0" applyFont="1" applyBorder="1" applyAlignment="1">
      <alignment vertical="top" wrapText="1"/>
    </xf>
    <xf numFmtId="0" fontId="17" fillId="0" borderId="30" xfId="0" applyFont="1" applyBorder="1" applyAlignment="1">
      <alignment horizontal="center" vertical="center"/>
    </xf>
    <xf numFmtId="0" fontId="3" fillId="0" borderId="24" xfId="0" applyFont="1" applyBorder="1" applyAlignment="1">
      <alignment horizontal="center" vertical="center"/>
    </xf>
    <xf numFmtId="0" fontId="3"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37" xfId="0" applyFont="1" applyBorder="1" applyAlignment="1">
      <alignment horizontal="center" vertical="center"/>
    </xf>
    <xf numFmtId="0" fontId="1" fillId="0" borderId="6" xfId="0" applyFont="1" applyBorder="1" applyAlignment="1">
      <alignment vertical="center" wrapText="1"/>
    </xf>
    <xf numFmtId="0" fontId="18" fillId="5" borderId="10" xfId="0" applyFont="1" applyFill="1" applyBorder="1" applyAlignment="1">
      <alignment horizontal="center" vertical="center"/>
    </xf>
    <xf numFmtId="0" fontId="18" fillId="5" borderId="4" xfId="0" applyFont="1" applyFill="1" applyBorder="1" applyAlignment="1">
      <alignment horizontal="center" vertical="center"/>
    </xf>
    <xf numFmtId="0" fontId="1" fillId="0" borderId="0" xfId="0" applyFont="1" applyBorder="1" applyAlignment="1">
      <alignment horizontal="center" vertical="top" wrapText="1"/>
    </xf>
    <xf numFmtId="0" fontId="1" fillId="0" borderId="0" xfId="0" applyFont="1" applyAlignment="1">
      <alignment horizontal="left" vertical="top" wrapText="1"/>
    </xf>
    <xf numFmtId="0" fontId="14" fillId="0" borderId="0" xfId="0" applyFont="1" applyBorder="1" applyAlignment="1">
      <alignment vertical="center" wrapText="1"/>
    </xf>
    <xf numFmtId="0" fontId="0" fillId="0" borderId="0" xfId="0" applyFont="1" applyBorder="1" applyAlignment="1">
      <alignment vertical="center"/>
    </xf>
    <xf numFmtId="0" fontId="14" fillId="0" borderId="0" xfId="0" applyFont="1" applyBorder="1" applyAlignment="1">
      <alignment vertical="top" wrapText="1"/>
    </xf>
    <xf numFmtId="0" fontId="54" fillId="0" borderId="8" xfId="0" applyFont="1" applyBorder="1" applyAlignment="1">
      <alignment vertical="center" shrinkToFit="1"/>
    </xf>
    <xf numFmtId="0" fontId="54" fillId="0" borderId="3" xfId="0" applyFont="1" applyBorder="1" applyAlignment="1">
      <alignment vertical="center" shrinkToFit="1"/>
    </xf>
    <xf numFmtId="0" fontId="54" fillId="0" borderId="10" xfId="0" applyFont="1" applyBorder="1" applyAlignment="1">
      <alignment vertical="center" shrinkToFit="1"/>
    </xf>
    <xf numFmtId="0" fontId="54" fillId="0" borderId="5" xfId="0" applyFont="1" applyBorder="1" applyAlignment="1">
      <alignment vertical="center" shrinkToFit="1"/>
    </xf>
    <xf numFmtId="0" fontId="3" fillId="0" borderId="21" xfId="0" applyFont="1" applyBorder="1" applyAlignment="1">
      <alignment horizontal="center" vertical="center"/>
    </xf>
    <xf numFmtId="0" fontId="3" fillId="0" borderId="46" xfId="0" applyFont="1" applyBorder="1" applyAlignment="1">
      <alignment horizontal="center" vertical="center"/>
    </xf>
    <xf numFmtId="0" fontId="1" fillId="0" borderId="0" xfId="0" applyFont="1" applyBorder="1" applyAlignment="1">
      <alignment horizontal="center" vertical="center" wrapText="1"/>
    </xf>
    <xf numFmtId="0" fontId="44" fillId="0" borderId="23" xfId="0" applyFont="1" applyBorder="1" applyAlignment="1">
      <alignment horizontal="center" vertical="center"/>
    </xf>
    <xf numFmtId="0" fontId="44" fillId="0" borderId="15" xfId="0" applyFont="1" applyBorder="1" applyAlignment="1">
      <alignment horizontal="center" vertical="center"/>
    </xf>
    <xf numFmtId="0" fontId="44" fillId="0" borderId="33" xfId="0" applyFont="1" applyBorder="1" applyAlignment="1">
      <alignment horizontal="center" vertical="center"/>
    </xf>
    <xf numFmtId="0" fontId="44" fillId="0" borderId="18" xfId="0" applyFont="1" applyBorder="1" applyAlignment="1">
      <alignment horizontal="center" vertical="center"/>
    </xf>
    <xf numFmtId="0" fontId="44" fillId="0" borderId="9" xfId="0" applyFont="1" applyBorder="1" applyAlignment="1">
      <alignment horizontal="center" vertical="center"/>
    </xf>
    <xf numFmtId="0" fontId="44" fillId="0" borderId="47" xfId="0" applyFont="1" applyBorder="1" applyAlignment="1">
      <alignment horizontal="center" vertical="center"/>
    </xf>
    <xf numFmtId="0" fontId="17" fillId="0" borderId="51" xfId="0" applyFont="1" applyBorder="1" applyAlignment="1">
      <alignment horizontal="center" vertical="center"/>
    </xf>
    <xf numFmtId="0" fontId="3" fillId="0" borderId="25" xfId="0" applyFont="1" applyBorder="1" applyAlignment="1">
      <alignment horizontal="center" vertical="center"/>
    </xf>
    <xf numFmtId="0" fontId="17" fillId="0" borderId="35" xfId="0" applyFont="1" applyBorder="1" applyAlignment="1">
      <alignment horizontal="center" vertical="center"/>
    </xf>
    <xf numFmtId="0" fontId="52" fillId="0" borderId="37"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18" xfId="0" applyFont="1" applyBorder="1" applyAlignment="1">
      <alignment horizontal="center" vertical="center" wrapText="1"/>
    </xf>
    <xf numFmtId="0" fontId="52" fillId="0" borderId="48" xfId="0" applyFont="1" applyBorder="1" applyAlignment="1">
      <alignment horizontal="center" vertical="center" wrapText="1"/>
    </xf>
    <xf numFmtId="0" fontId="52" fillId="0" borderId="47" xfId="0" applyFont="1" applyBorder="1" applyAlignment="1">
      <alignment horizontal="center" vertical="center" wrapText="1"/>
    </xf>
    <xf numFmtId="0" fontId="52" fillId="0" borderId="37" xfId="0" applyFont="1" applyBorder="1" applyAlignment="1">
      <alignment horizontal="center" vertical="center" shrinkToFit="1"/>
    </xf>
    <xf numFmtId="0" fontId="52" fillId="0" borderId="15" xfId="0" applyFont="1" applyBorder="1" applyAlignment="1">
      <alignment horizontal="center" vertical="center" shrinkToFit="1"/>
    </xf>
    <xf numFmtId="0" fontId="52" fillId="0" borderId="38" xfId="0" applyFont="1" applyBorder="1" applyAlignment="1">
      <alignment horizontal="center" vertical="center" shrinkToFit="1"/>
    </xf>
    <xf numFmtId="0" fontId="52" fillId="0" borderId="18" xfId="0" applyFont="1" applyBorder="1" applyAlignment="1">
      <alignment horizontal="center" vertical="center" shrinkToFit="1"/>
    </xf>
    <xf numFmtId="0" fontId="1" fillId="0" borderId="17" xfId="0" applyFont="1" applyBorder="1" applyAlignment="1">
      <alignment vertical="top" wrapText="1"/>
    </xf>
    <xf numFmtId="0" fontId="44" fillId="0" borderId="23" xfId="0" applyFont="1" applyBorder="1" applyAlignment="1">
      <alignment horizontal="center" vertical="center" wrapText="1"/>
    </xf>
    <xf numFmtId="0" fontId="3" fillId="0" borderId="0" xfId="0" applyFont="1" applyAlignment="1">
      <alignment vertical="center"/>
    </xf>
    <xf numFmtId="0" fontId="1" fillId="7" borderId="23" xfId="0" applyFont="1" applyFill="1" applyBorder="1" applyAlignment="1">
      <alignment vertical="top" wrapText="1"/>
    </xf>
    <xf numFmtId="0" fontId="1" fillId="7" borderId="27" xfId="0" applyFont="1" applyFill="1" applyBorder="1" applyAlignment="1">
      <alignment vertical="top" wrapText="1"/>
    </xf>
    <xf numFmtId="0" fontId="1" fillId="7" borderId="8" xfId="0" applyFont="1" applyFill="1" applyBorder="1" applyAlignment="1">
      <alignment vertical="top" wrapText="1"/>
    </xf>
    <xf numFmtId="0" fontId="1" fillId="7" borderId="28" xfId="0" applyFont="1" applyFill="1" applyBorder="1" applyAlignment="1">
      <alignment vertical="top" wrapText="1"/>
    </xf>
    <xf numFmtId="0" fontId="1" fillId="7" borderId="33" xfId="0" applyFont="1" applyFill="1" applyBorder="1" applyAlignment="1">
      <alignment vertical="top" wrapText="1"/>
    </xf>
    <xf numFmtId="0" fontId="1" fillId="7" borderId="29" xfId="0" applyFont="1" applyFill="1" applyBorder="1" applyAlignment="1">
      <alignment vertical="top" wrapText="1"/>
    </xf>
    <xf numFmtId="0" fontId="1" fillId="7" borderId="9" xfId="0" applyFont="1" applyFill="1" applyBorder="1" applyAlignment="1">
      <alignment vertical="top" wrapText="1"/>
    </xf>
    <xf numFmtId="0" fontId="1" fillId="7" borderId="34" xfId="0" applyFont="1" applyFill="1" applyBorder="1" applyAlignment="1">
      <alignment vertical="top" wrapText="1"/>
    </xf>
    <xf numFmtId="0" fontId="7" fillId="0" borderId="14" xfId="0" applyFont="1" applyBorder="1" applyAlignment="1">
      <alignment vertical="center"/>
    </xf>
    <xf numFmtId="0" fontId="7" fillId="0" borderId="31" xfId="0" applyFont="1" applyBorder="1" applyAlignment="1">
      <alignment vertical="center"/>
    </xf>
    <xf numFmtId="0" fontId="17" fillId="7" borderId="23" xfId="0" applyFont="1" applyFill="1" applyBorder="1" applyAlignment="1">
      <alignment horizontal="left" vertical="top" wrapText="1"/>
    </xf>
    <xf numFmtId="0" fontId="3" fillId="7" borderId="27"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28" xfId="0" applyFont="1" applyFill="1" applyBorder="1" applyAlignment="1">
      <alignment horizontal="left" vertical="top" wrapText="1"/>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6" fillId="0" borderId="23" xfId="0" applyFont="1" applyBorder="1" applyAlignment="1">
      <alignment horizontal="left" vertical="top" wrapText="1"/>
    </xf>
    <xf numFmtId="0" fontId="6" fillId="0" borderId="14" xfId="0" applyFont="1" applyBorder="1" applyAlignment="1">
      <alignment horizontal="left" vertical="top" wrapText="1"/>
    </xf>
    <xf numFmtId="0" fontId="6" fillId="0" borderId="31"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6" fillId="0" borderId="9"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22" xfId="0" applyFont="1" applyBorder="1" applyAlignment="1">
      <alignment vertical="top" wrapText="1"/>
    </xf>
    <xf numFmtId="0" fontId="6" fillId="0" borderId="14" xfId="0" applyFont="1" applyBorder="1" applyAlignment="1">
      <alignment vertical="top" wrapText="1"/>
    </xf>
    <xf numFmtId="0" fontId="6" fillId="0" borderId="31" xfId="0" applyFont="1" applyBorder="1" applyAlignment="1">
      <alignment vertical="top" wrapText="1"/>
    </xf>
    <xf numFmtId="0" fontId="6" fillId="0" borderId="43" xfId="0" applyFont="1" applyBorder="1" applyAlignment="1">
      <alignment vertical="top" wrapText="1"/>
    </xf>
    <xf numFmtId="0" fontId="6" fillId="0" borderId="17" xfId="0" applyFont="1" applyBorder="1" applyAlignment="1">
      <alignment vertical="top" wrapText="1"/>
    </xf>
    <xf numFmtId="0" fontId="6" fillId="0" borderId="32" xfId="0" applyFont="1" applyBorder="1" applyAlignment="1">
      <alignment vertical="top" wrapText="1"/>
    </xf>
    <xf numFmtId="0" fontId="52" fillId="0" borderId="37" xfId="0" applyFont="1" applyBorder="1" applyAlignment="1">
      <alignment horizontal="center" vertical="center"/>
    </xf>
    <xf numFmtId="0" fontId="52" fillId="0" borderId="15" xfId="0" applyFont="1" applyBorder="1" applyAlignment="1">
      <alignment horizontal="center" vertical="center"/>
    </xf>
    <xf numFmtId="0" fontId="52" fillId="0" borderId="48" xfId="0" applyFont="1" applyBorder="1" applyAlignment="1">
      <alignment horizontal="center" vertical="center"/>
    </xf>
    <xf numFmtId="0" fontId="52" fillId="0" borderId="47" xfId="0" applyFont="1" applyBorder="1" applyAlignment="1">
      <alignment horizontal="center" vertical="center"/>
    </xf>
    <xf numFmtId="0" fontId="9" fillId="0" borderId="22" xfId="0" applyFont="1" applyBorder="1" applyAlignment="1">
      <alignment vertical="top" wrapText="1"/>
    </xf>
    <xf numFmtId="0" fontId="9" fillId="0" borderId="14" xfId="0" applyFont="1" applyBorder="1" applyAlignment="1">
      <alignment vertical="top" wrapText="1"/>
    </xf>
    <xf numFmtId="0" fontId="9" fillId="0" borderId="31" xfId="0" applyFont="1" applyBorder="1" applyAlignment="1">
      <alignment vertical="top" wrapText="1"/>
    </xf>
    <xf numFmtId="0" fontId="9" fillId="0" borderId="12" xfId="0" applyFont="1" applyBorder="1" applyAlignment="1">
      <alignment vertical="top" wrapText="1"/>
    </xf>
    <xf numFmtId="0" fontId="9" fillId="0" borderId="0" xfId="0" applyFont="1" applyBorder="1" applyAlignment="1">
      <alignment vertical="top" wrapText="1"/>
    </xf>
    <xf numFmtId="0" fontId="9" fillId="0" borderId="3" xfId="0" applyFont="1" applyBorder="1" applyAlignment="1">
      <alignment vertical="top" wrapText="1"/>
    </xf>
    <xf numFmtId="0" fontId="9" fillId="0" borderId="43" xfId="0" applyFont="1" applyBorder="1" applyAlignment="1">
      <alignment vertical="top" wrapText="1"/>
    </xf>
    <xf numFmtId="0" fontId="9" fillId="0" borderId="17" xfId="0" applyFont="1" applyBorder="1" applyAlignment="1">
      <alignment vertical="top" wrapText="1"/>
    </xf>
    <xf numFmtId="0" fontId="9" fillId="0" borderId="32" xfId="0" applyFont="1" applyBorder="1" applyAlignment="1">
      <alignment vertical="top" wrapText="1"/>
    </xf>
    <xf numFmtId="0" fontId="6" fillId="0" borderId="12" xfId="0" applyFont="1" applyBorder="1" applyAlignment="1">
      <alignment vertical="top" wrapText="1"/>
    </xf>
    <xf numFmtId="0" fontId="52" fillId="0" borderId="31" xfId="0" applyFont="1" applyBorder="1" applyAlignment="1">
      <alignment horizontal="center" vertical="center"/>
    </xf>
    <xf numFmtId="0" fontId="52" fillId="0" borderId="2" xfId="0" applyFont="1" applyBorder="1" applyAlignment="1">
      <alignment horizontal="center" vertical="center"/>
    </xf>
    <xf numFmtId="0" fontId="6" fillId="0" borderId="44" xfId="0" applyFont="1" applyBorder="1" applyAlignment="1">
      <alignment vertical="top" wrapText="1"/>
    </xf>
    <xf numFmtId="0" fontId="6" fillId="0" borderId="6" xfId="0" applyFont="1" applyBorder="1" applyAlignment="1">
      <alignment vertical="top" wrapText="1"/>
    </xf>
    <xf numFmtId="0" fontId="6" fillId="0" borderId="2" xfId="0" applyFont="1" applyBorder="1" applyAlignment="1">
      <alignment vertical="top" wrapText="1"/>
    </xf>
    <xf numFmtId="0" fontId="1" fillId="7" borderId="30"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35" xfId="0" applyFont="1" applyFill="1" applyBorder="1" applyAlignment="1">
      <alignment horizontal="center" vertical="center"/>
    </xf>
    <xf numFmtId="0" fontId="1" fillId="0" borderId="0" xfId="0" applyFont="1" applyAlignment="1">
      <alignment horizontal="center" vertical="center"/>
    </xf>
    <xf numFmtId="0" fontId="54" fillId="0" borderId="9" xfId="0" applyFont="1" applyBorder="1" applyAlignment="1">
      <alignment horizontal="center" vertical="top" shrinkToFit="1"/>
    </xf>
    <xf numFmtId="0" fontId="54" fillId="0" borderId="2" xfId="0" applyFont="1" applyBorder="1" applyAlignment="1">
      <alignment horizontal="center" vertical="top"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3" xfId="0" applyFont="1" applyBorder="1" applyAlignment="1">
      <alignment horizontal="left" vertical="center" shrinkToFit="1"/>
    </xf>
    <xf numFmtId="0" fontId="14" fillId="0" borderId="0" xfId="0" applyFont="1" applyBorder="1" applyAlignment="1">
      <alignment horizontal="left" vertical="top" wrapText="1"/>
    </xf>
    <xf numFmtId="0" fontId="54" fillId="0" borderId="8" xfId="0" applyFont="1" applyBorder="1" applyAlignment="1">
      <alignment horizontal="left" vertical="top" shrinkToFit="1"/>
    </xf>
    <xf numFmtId="0" fontId="54" fillId="0" borderId="3" xfId="0" applyFont="1" applyBorder="1" applyAlignment="1">
      <alignment horizontal="left" vertical="top" shrinkToFit="1"/>
    </xf>
    <xf numFmtId="0" fontId="54" fillId="0" borderId="116" xfId="0" applyFont="1" applyBorder="1" applyAlignment="1">
      <alignment horizontal="left" vertical="top" shrinkToFit="1"/>
    </xf>
    <xf numFmtId="0" fontId="54" fillId="0" borderId="117" xfId="0" applyFont="1" applyBorder="1" applyAlignment="1">
      <alignment horizontal="left" vertical="top" shrinkToFit="1"/>
    </xf>
    <xf numFmtId="0" fontId="54" fillId="0" borderId="9" xfId="0" applyFont="1" applyBorder="1" applyAlignment="1">
      <alignment horizontal="left" vertical="top" shrinkToFit="1"/>
    </xf>
    <xf numFmtId="0" fontId="54" fillId="0" borderId="2" xfId="0" applyFont="1" applyBorder="1" applyAlignment="1">
      <alignment horizontal="left" vertical="top" shrinkToFit="1"/>
    </xf>
    <xf numFmtId="0" fontId="22" fillId="0" borderId="10" xfId="0" applyFont="1" applyBorder="1" applyAlignment="1">
      <alignment horizontal="left" vertical="center" shrinkToFit="1"/>
    </xf>
    <xf numFmtId="0" fontId="22" fillId="0" borderId="4" xfId="0" applyFont="1" applyBorder="1" applyAlignment="1">
      <alignment horizontal="left" vertical="center" shrinkToFit="1"/>
    </xf>
    <xf numFmtId="0" fontId="22" fillId="0" borderId="5" xfId="0" applyFont="1" applyBorder="1" applyAlignment="1">
      <alignment horizontal="left" vertical="center" shrinkToFit="1"/>
    </xf>
    <xf numFmtId="0" fontId="0" fillId="0" borderId="4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14" fillId="0" borderId="0" xfId="0" applyFont="1" applyBorder="1" applyAlignment="1">
      <alignment horizontal="center" vertical="center"/>
    </xf>
    <xf numFmtId="0" fontId="22" fillId="0" borderId="9"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114" xfId="0" applyFont="1" applyBorder="1" applyAlignment="1">
      <alignment horizontal="left" vertical="center" shrinkToFit="1"/>
    </xf>
    <xf numFmtId="0" fontId="22" fillId="0" borderId="118" xfId="0" applyFont="1" applyBorder="1" applyAlignment="1">
      <alignment horizontal="left" vertical="center" shrinkToFit="1"/>
    </xf>
    <xf numFmtId="0" fontId="22" fillId="0" borderId="115" xfId="0" applyFont="1" applyBorder="1" applyAlignment="1">
      <alignment horizontal="left" vertical="center" shrinkToFit="1"/>
    </xf>
    <xf numFmtId="0" fontId="54" fillId="0" borderId="124" xfId="0" applyFont="1" applyBorder="1" applyAlignment="1">
      <alignment horizontal="left" vertical="center" shrinkToFit="1"/>
    </xf>
    <xf numFmtId="0" fontId="54" fillId="0" borderId="125" xfId="0" applyFont="1" applyBorder="1" applyAlignment="1">
      <alignment horizontal="left" vertical="center" shrinkToFit="1"/>
    </xf>
    <xf numFmtId="0" fontId="14" fillId="0" borderId="79" xfId="0" applyFont="1" applyFill="1" applyBorder="1" applyAlignment="1">
      <alignment vertical="center" wrapText="1"/>
    </xf>
    <xf numFmtId="0" fontId="14" fillId="0" borderId="105" xfId="0" applyFont="1" applyFill="1" applyBorder="1" applyAlignment="1">
      <alignment vertical="center" wrapText="1"/>
    </xf>
    <xf numFmtId="0" fontId="14" fillId="0" borderId="79" xfId="0" applyFont="1" applyFill="1" applyBorder="1" applyAlignment="1">
      <alignment vertical="center" shrinkToFit="1"/>
    </xf>
    <xf numFmtId="0" fontId="14" fillId="0" borderId="105" xfId="0" applyFont="1" applyBorder="1" applyAlignment="1">
      <alignment vertical="center"/>
    </xf>
    <xf numFmtId="0" fontId="14" fillId="0" borderId="106" xfId="0" applyFont="1" applyBorder="1" applyAlignment="1">
      <alignment vertical="center"/>
    </xf>
    <xf numFmtId="0" fontId="14" fillId="0" borderId="79" xfId="0" applyFont="1" applyBorder="1" applyAlignment="1">
      <alignment vertical="center"/>
    </xf>
    <xf numFmtId="0" fontId="14" fillId="0" borderId="80" xfId="0" applyFont="1" applyBorder="1" applyAlignment="1">
      <alignment vertical="center"/>
    </xf>
    <xf numFmtId="0" fontId="14" fillId="0" borderId="119" xfId="0" applyFont="1" applyBorder="1" applyAlignment="1">
      <alignment vertical="center"/>
    </xf>
    <xf numFmtId="0" fontId="14" fillId="0" borderId="120" xfId="0" applyFont="1" applyBorder="1" applyAlignment="1">
      <alignment vertical="center"/>
    </xf>
    <xf numFmtId="0" fontId="14" fillId="0" borderId="105" xfId="0" applyFont="1" applyBorder="1" applyAlignment="1">
      <alignment vertical="center" shrinkToFit="1"/>
    </xf>
    <xf numFmtId="0" fontId="14" fillId="0" borderId="106" xfId="0" applyFont="1" applyBorder="1" applyAlignment="1">
      <alignment vertical="center" shrinkToFit="1"/>
    </xf>
    <xf numFmtId="0" fontId="14" fillId="0" borderId="108" xfId="0" applyFont="1" applyFill="1" applyBorder="1" applyAlignment="1">
      <alignment vertical="center" wrapText="1"/>
    </xf>
    <xf numFmtId="0" fontId="14" fillId="0" borderId="123" xfId="0" applyFont="1" applyFill="1" applyBorder="1" applyAlignment="1">
      <alignment vertical="center" wrapText="1"/>
    </xf>
    <xf numFmtId="0" fontId="14" fillId="0" borderId="109" xfId="0" applyFont="1" applyFill="1" applyBorder="1" applyAlignment="1">
      <alignment vertical="center" wrapText="1"/>
    </xf>
    <xf numFmtId="0" fontId="14" fillId="0" borderId="112" xfId="0" applyFont="1" applyBorder="1" applyAlignment="1">
      <alignment vertical="center"/>
    </xf>
    <xf numFmtId="0" fontId="14" fillId="0" borderId="122" xfId="0" applyFont="1" applyBorder="1" applyAlignment="1">
      <alignment vertical="center"/>
    </xf>
    <xf numFmtId="0" fontId="14" fillId="0" borderId="79" xfId="0" applyFont="1" applyFill="1" applyBorder="1" applyAlignment="1">
      <alignment vertical="center"/>
    </xf>
    <xf numFmtId="0" fontId="14" fillId="0" borderId="80" xfId="0" applyFont="1" applyFill="1" applyBorder="1" applyAlignment="1">
      <alignment vertical="center"/>
    </xf>
    <xf numFmtId="0" fontId="33" fillId="8" borderId="126" xfId="0" applyFont="1" applyFill="1" applyBorder="1" applyAlignment="1">
      <alignment horizontal="left" vertical="top" wrapText="1"/>
    </xf>
    <xf numFmtId="0" fontId="33" fillId="8" borderId="127" xfId="0" applyFont="1" applyFill="1" applyBorder="1" applyAlignment="1">
      <alignment horizontal="left" vertical="top" wrapText="1"/>
    </xf>
    <xf numFmtId="0" fontId="33" fillId="8" borderId="100" xfId="0" applyFont="1" applyFill="1" applyBorder="1" applyAlignment="1">
      <alignment horizontal="center" vertical="top" wrapText="1"/>
    </xf>
    <xf numFmtId="0" fontId="33" fillId="8" borderId="17" xfId="0" applyFont="1" applyFill="1" applyBorder="1" applyAlignment="1">
      <alignment horizontal="center" vertical="top" wrapText="1"/>
    </xf>
    <xf numFmtId="0" fontId="33" fillId="8" borderId="128" xfId="0" applyFont="1" applyFill="1" applyBorder="1" applyAlignment="1">
      <alignment horizontal="center" vertical="top" wrapText="1"/>
    </xf>
    <xf numFmtId="183" fontId="14" fillId="0" borderId="81" xfId="0" applyNumberFormat="1" applyFont="1" applyFill="1" applyBorder="1" applyAlignment="1">
      <alignment horizontal="right" vertical="center"/>
    </xf>
    <xf numFmtId="183" fontId="14" fillId="0" borderId="107" xfId="0" applyNumberFormat="1" applyFont="1" applyFill="1" applyBorder="1" applyAlignment="1">
      <alignment horizontal="right" vertical="center"/>
    </xf>
    <xf numFmtId="0" fontId="33" fillId="8" borderId="129" xfId="0" applyFont="1" applyFill="1" applyBorder="1" applyAlignment="1">
      <alignment horizontal="center" vertical="top" wrapText="1"/>
    </xf>
    <xf numFmtId="0" fontId="33" fillId="8" borderId="130" xfId="0" applyFont="1" applyFill="1" applyBorder="1" applyAlignment="1">
      <alignment horizontal="center" vertical="top" wrapText="1"/>
    </xf>
    <xf numFmtId="183" fontId="14" fillId="18" borderId="121" xfId="0" applyNumberFormat="1" applyFont="1" applyFill="1" applyBorder="1" applyAlignment="1">
      <alignment vertical="center"/>
    </xf>
    <xf numFmtId="183" fontId="14" fillId="18" borderId="81" xfId="0" applyNumberFormat="1" applyFont="1" applyFill="1" applyBorder="1" applyAlignment="1">
      <alignment vertical="center"/>
    </xf>
    <xf numFmtId="183" fontId="14" fillId="18" borderId="84" xfId="0" applyNumberFormat="1" applyFont="1" applyFill="1" applyBorder="1" applyAlignment="1">
      <alignment vertical="center"/>
    </xf>
    <xf numFmtId="183" fontId="14" fillId="0" borderId="121" xfId="0" applyNumberFormat="1" applyFont="1" applyFill="1" applyBorder="1" applyAlignment="1">
      <alignment horizontal="right" vertical="center"/>
    </xf>
    <xf numFmtId="183" fontId="14" fillId="0" borderId="5" xfId="0" applyNumberFormat="1" applyFont="1" applyFill="1" applyBorder="1" applyAlignment="1">
      <alignment horizontal="right" vertical="center"/>
    </xf>
    <xf numFmtId="0" fontId="33" fillId="8" borderId="128" xfId="0" applyFont="1" applyFill="1" applyBorder="1" applyAlignment="1">
      <alignment horizontal="left" vertical="top" wrapText="1"/>
    </xf>
    <xf numFmtId="0" fontId="33" fillId="8" borderId="131" xfId="0" applyFont="1" applyFill="1" applyBorder="1" applyAlignment="1">
      <alignment horizontal="center" vertical="top" wrapText="1"/>
    </xf>
    <xf numFmtId="0" fontId="14" fillId="6" borderId="19" xfId="0" applyFont="1" applyFill="1" applyBorder="1" applyAlignment="1">
      <alignment horizontal="left" vertical="center"/>
    </xf>
    <xf numFmtId="0" fontId="14" fillId="6" borderId="20" xfId="0" applyFont="1" applyFill="1" applyBorder="1" applyAlignment="1">
      <alignment horizontal="left" vertical="center"/>
    </xf>
    <xf numFmtId="0" fontId="0" fillId="6" borderId="19" xfId="0" applyFill="1" applyBorder="1" applyAlignment="1">
      <alignment horizontal="left" vertical="center"/>
    </xf>
    <xf numFmtId="0" fontId="0" fillId="6" borderId="20" xfId="0" applyFill="1" applyBorder="1" applyAlignment="1">
      <alignment horizontal="left" vertical="center"/>
    </xf>
    <xf numFmtId="0" fontId="14" fillId="18" borderId="79" xfId="0" applyFont="1" applyFill="1" applyBorder="1" applyAlignment="1">
      <alignment vertical="center" wrapText="1"/>
    </xf>
    <xf numFmtId="0" fontId="14" fillId="18" borderId="82" xfId="0" applyFont="1" applyFill="1" applyBorder="1" applyAlignment="1">
      <alignment vertical="center" wrapText="1"/>
    </xf>
    <xf numFmtId="0" fontId="14" fillId="18" borderId="112" xfId="0" applyFont="1" applyFill="1" applyBorder="1" applyAlignment="1">
      <alignment vertical="center" shrinkToFit="1"/>
    </xf>
    <xf numFmtId="0" fontId="14" fillId="18" borderId="109" xfId="0" applyFont="1" applyFill="1" applyBorder="1" applyAlignment="1">
      <alignment vertical="center" wrapText="1"/>
    </xf>
    <xf numFmtId="0" fontId="14" fillId="18" borderId="119" xfId="0" applyFont="1" applyFill="1" applyBorder="1" applyAlignment="1">
      <alignment vertical="center" wrapText="1"/>
    </xf>
    <xf numFmtId="0" fontId="14" fillId="18" borderId="79" xfId="0" applyFont="1" applyFill="1" applyBorder="1" applyAlignment="1">
      <alignment vertical="center" shrinkToFit="1"/>
    </xf>
    <xf numFmtId="0" fontId="14" fillId="18" borderId="79" xfId="0" applyFont="1" applyFill="1" applyBorder="1" applyAlignment="1">
      <alignment vertical="center"/>
    </xf>
    <xf numFmtId="0" fontId="14" fillId="18" borderId="80" xfId="0" applyFont="1" applyFill="1" applyBorder="1" applyAlignment="1">
      <alignment vertical="center"/>
    </xf>
    <xf numFmtId="0" fontId="14" fillId="18" borderId="82" xfId="0" applyFont="1" applyFill="1" applyBorder="1" applyAlignment="1">
      <alignment vertical="center"/>
    </xf>
    <xf numFmtId="0" fontId="14" fillId="18" borderId="83" xfId="0" applyFont="1" applyFill="1" applyBorder="1" applyAlignment="1">
      <alignment vertical="center"/>
    </xf>
    <xf numFmtId="0" fontId="14" fillId="18" borderId="110" xfId="0" applyFont="1" applyFill="1" applyBorder="1" applyAlignment="1">
      <alignment vertical="center" wrapText="1"/>
    </xf>
    <xf numFmtId="183" fontId="14" fillId="18" borderId="81" xfId="0" applyNumberFormat="1" applyFont="1" applyFill="1" applyBorder="1" applyAlignment="1">
      <alignment horizontal="right" vertical="center"/>
    </xf>
    <xf numFmtId="183" fontId="14" fillId="18" borderId="84" xfId="0" applyNumberFormat="1" applyFont="1" applyFill="1" applyBorder="1" applyAlignment="1">
      <alignment horizontal="right" vertical="center"/>
    </xf>
    <xf numFmtId="0" fontId="54" fillId="0" borderId="124" xfId="0" applyFont="1" applyBorder="1" applyAlignment="1">
      <alignment horizontal="left" vertical="top" shrinkToFit="1"/>
    </xf>
    <xf numFmtId="0" fontId="54" fillId="0" borderId="125" xfId="0" applyFont="1" applyBorder="1" applyAlignment="1">
      <alignment horizontal="left" vertical="top" shrinkToFit="1"/>
    </xf>
    <xf numFmtId="0" fontId="14" fillId="18" borderId="81" xfId="0" applyFont="1" applyFill="1" applyBorder="1" applyAlignment="1">
      <alignment horizontal="left" vertical="center" wrapText="1" indent="1"/>
    </xf>
  </cellXfs>
  <cellStyles count="3">
    <cellStyle name="ハイパーリンク" xfId="1" builtinId="8"/>
    <cellStyle name="メモ" xfId="2" builtinId="10"/>
    <cellStyle name="標準" xfId="0" builtinId="0"/>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CC00FF"/>
      <color rgb="FF0000CC"/>
      <color rgb="FFFFFFFF"/>
      <color rgb="FFFF6600"/>
      <color rgb="FF99CCFF"/>
      <color rgb="FFDAE3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rgbClr val="FFFFFF"/>
              </a:solidFill>
              <a:latin typeface="+mn-lt"/>
              <a:ea typeface="+mn-ea"/>
              <a:cs typeface="+mn-cs"/>
            </a:defRPr>
          </a:pPr>
          <a:endParaRPr lang="ja-JP"/>
        </a:p>
      </c:txPr>
    </c:title>
    <c:autoTitleDeleted val="0"/>
    <c:plotArea>
      <c:layout/>
      <c:barChart>
        <c:barDir val="col"/>
        <c:grouping val="clustered"/>
        <c:varyColors val="0"/>
        <c:ser>
          <c:idx val="0"/>
          <c:order val="0"/>
          <c:tx>
            <c:strRef>
              <c:f>'出力シート（タイムライン）'!$Z$13</c:f>
              <c:strCache>
                <c:ptCount val="1"/>
              </c:strCache>
            </c:strRef>
          </c:tx>
          <c:spPr>
            <a:solidFill>
              <a:srgbClr val="99CCFF">
                <a:alpha val="50000"/>
              </a:srgbClr>
            </a:solidFill>
            <a:ln>
              <a:solidFill>
                <a:schemeClr val="bg1">
                  <a:lumMod val="50000"/>
                </a:schemeClr>
              </a:solidFill>
            </a:ln>
            <a:effectLst/>
          </c:spPr>
          <c:invertIfNegative val="0"/>
          <c:dPt>
            <c:idx val="0"/>
            <c:invertIfNegative val="0"/>
            <c:bubble3D val="0"/>
            <c:spPr>
              <a:solidFill>
                <a:srgbClr val="99CCFF">
                  <a:alpha val="50000"/>
                </a:srgbClr>
              </a:solidFill>
              <a:ln>
                <a:noFill/>
              </a:ln>
              <a:effectLst/>
            </c:spPr>
            <c:extLst>
              <c:ext xmlns:c16="http://schemas.microsoft.com/office/drawing/2014/chart" uri="{C3380CC4-5D6E-409C-BE32-E72D297353CC}">
                <c16:uniqueId val="{00000001-81B5-4EB3-A01F-A6488E10F74A}"/>
              </c:ext>
            </c:extLst>
          </c:dPt>
          <c:val>
            <c:numRef>
              <c:f>'出力シート（タイムライン）'!$C$16</c:f>
              <c:numCache>
                <c:formatCode>General</c:formatCode>
                <c:ptCount val="1"/>
                <c:pt idx="0">
                  <c:v>0</c:v>
                </c:pt>
              </c:numCache>
            </c:numRef>
          </c:val>
          <c:extLst>
            <c:ext xmlns:c16="http://schemas.microsoft.com/office/drawing/2014/chart" uri="{C3380CC4-5D6E-409C-BE32-E72D297353CC}">
              <c16:uniqueId val="{00000002-81B5-4EB3-A01F-A6488E10F74A}"/>
            </c:ext>
          </c:extLst>
        </c:ser>
        <c:dLbls>
          <c:showLegendKey val="0"/>
          <c:showVal val="0"/>
          <c:showCatName val="0"/>
          <c:showSerName val="0"/>
          <c:showPercent val="0"/>
          <c:showBubbleSize val="0"/>
        </c:dLbls>
        <c:gapWidth val="0"/>
        <c:axId val="67143552"/>
        <c:axId val="67145088"/>
      </c:barChart>
      <c:catAx>
        <c:axId val="67143552"/>
        <c:scaling>
          <c:orientation val="minMax"/>
        </c:scaling>
        <c:delete val="1"/>
        <c:axPos val="b"/>
        <c:numFmt formatCode="General" sourceLinked="1"/>
        <c:majorTickMark val="none"/>
        <c:minorTickMark val="none"/>
        <c:tickLblPos val="none"/>
        <c:crossAx val="67145088"/>
        <c:crosses val="autoZero"/>
        <c:auto val="1"/>
        <c:lblAlgn val="ctr"/>
        <c:lblOffset val="100"/>
        <c:noMultiLvlLbl val="0"/>
      </c:catAx>
      <c:valAx>
        <c:axId val="67145088"/>
        <c:scaling>
          <c:orientation val="minMax"/>
          <c:max val="5"/>
        </c:scaling>
        <c:delete val="1"/>
        <c:axPos val="l"/>
        <c:majorGridlines>
          <c:spPr>
            <a:ln w="9525" cap="flat" cmpd="sng" algn="ctr">
              <a:noFill/>
              <a:round/>
            </a:ln>
            <a:effectLst/>
          </c:spPr>
        </c:majorGridlines>
        <c:numFmt formatCode="General" sourceLinked="1"/>
        <c:majorTickMark val="none"/>
        <c:minorTickMark val="none"/>
        <c:tickLblPos val="none"/>
        <c:crossAx val="6714355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solidFill>
            <a:srgbClr val="FFFFFF"/>
          </a:solidFill>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142875</xdr:colOff>
      <xdr:row>57</xdr:row>
      <xdr:rowOff>66675</xdr:rowOff>
    </xdr:from>
    <xdr:to>
      <xdr:col>10</xdr:col>
      <xdr:colOff>619125</xdr:colOff>
      <xdr:row>62</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23</xdr:row>
      <xdr:rowOff>47625</xdr:rowOff>
    </xdr:from>
    <xdr:to>
      <xdr:col>10</xdr:col>
      <xdr:colOff>600075</xdr:colOff>
      <xdr:row>27</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79</xdr:row>
      <xdr:rowOff>38100</xdr:rowOff>
    </xdr:from>
    <xdr:to>
      <xdr:col>10</xdr:col>
      <xdr:colOff>552450</xdr:colOff>
      <xdr:row>83</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97</xdr:row>
      <xdr:rowOff>0</xdr:rowOff>
    </xdr:from>
    <xdr:to>
      <xdr:col>10</xdr:col>
      <xdr:colOff>552450</xdr:colOff>
      <xdr:row>100</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11</xdr:row>
      <xdr:rowOff>183215</xdr:rowOff>
    </xdr:from>
    <xdr:to>
      <xdr:col>10</xdr:col>
      <xdr:colOff>619125</xdr:colOff>
      <xdr:row>17</xdr:row>
      <xdr:rowOff>221314</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8346" y="4094068"/>
          <a:ext cx="476250" cy="10130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324</xdr:row>
      <xdr:rowOff>76200</xdr:rowOff>
    </xdr:from>
    <xdr:to>
      <xdr:col>10</xdr:col>
      <xdr:colOff>571500</xdr:colOff>
      <xdr:row>328</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234</xdr:row>
      <xdr:rowOff>95250</xdr:rowOff>
    </xdr:from>
    <xdr:to>
      <xdr:col>10</xdr:col>
      <xdr:colOff>561975</xdr:colOff>
      <xdr:row>238</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48</xdr:row>
      <xdr:rowOff>121104</xdr:rowOff>
    </xdr:from>
    <xdr:to>
      <xdr:col>10</xdr:col>
      <xdr:colOff>619125</xdr:colOff>
      <xdr:row>52</xdr:row>
      <xdr:rowOff>149679</xdr:rowOff>
    </xdr:to>
    <xdr:sp macro="" textlink="">
      <xdr:nvSpPr>
        <xdr:cNvPr id="14" name="左矢印 13">
          <a:extLst>
            <a:ext uri="{FF2B5EF4-FFF2-40B4-BE49-F238E27FC236}">
              <a16:creationId xmlns:a16="http://schemas.microsoft.com/office/drawing/2014/main" id="{00000000-0008-0000-0000-00000E000000}"/>
            </a:ext>
          </a:extLst>
        </xdr:cNvPr>
        <xdr:cNvSpPr/>
      </xdr:nvSpPr>
      <xdr:spPr>
        <a:xfrm>
          <a:off x="8824232" y="9578068"/>
          <a:ext cx="476250" cy="6545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115</xdr:row>
      <xdr:rowOff>0</xdr:rowOff>
    </xdr:from>
    <xdr:to>
      <xdr:col>10</xdr:col>
      <xdr:colOff>552450</xdr:colOff>
      <xdr:row>118</xdr:row>
      <xdr:rowOff>123825</xdr:rowOff>
    </xdr:to>
    <xdr:sp macro="" textlink="">
      <xdr:nvSpPr>
        <xdr:cNvPr id="17" name="左矢印 16">
          <a:extLst>
            <a:ext uri="{FF2B5EF4-FFF2-40B4-BE49-F238E27FC236}">
              <a16:creationId xmlns:a16="http://schemas.microsoft.com/office/drawing/2014/main" id="{00000000-0008-0000-0000-000011000000}"/>
            </a:ext>
          </a:extLst>
        </xdr:cNvPr>
        <xdr:cNvSpPr/>
      </xdr:nvSpPr>
      <xdr:spPr>
        <a:xfrm>
          <a:off x="8210550" y="14611350"/>
          <a:ext cx="476250"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35</xdr:row>
      <xdr:rowOff>47625</xdr:rowOff>
    </xdr:from>
    <xdr:to>
      <xdr:col>10</xdr:col>
      <xdr:colOff>600075</xdr:colOff>
      <xdr:row>39</xdr:row>
      <xdr:rowOff>85725</xdr:rowOff>
    </xdr:to>
    <xdr:sp macro="" textlink="">
      <xdr:nvSpPr>
        <xdr:cNvPr id="16" name="左矢印 15">
          <a:extLst>
            <a:ext uri="{FF2B5EF4-FFF2-40B4-BE49-F238E27FC236}">
              <a16:creationId xmlns:a16="http://schemas.microsoft.com/office/drawing/2014/main" id="{00000000-0008-0000-0000-000010000000}"/>
            </a:ext>
          </a:extLst>
        </xdr:cNvPr>
        <xdr:cNvSpPr/>
      </xdr:nvSpPr>
      <xdr:spPr>
        <a:xfrm>
          <a:off x="8259296" y="5639360"/>
          <a:ext cx="476250" cy="6880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126</xdr:row>
      <xdr:rowOff>61632</xdr:rowOff>
    </xdr:from>
    <xdr:to>
      <xdr:col>10</xdr:col>
      <xdr:colOff>561975</xdr:colOff>
      <xdr:row>130</xdr:row>
      <xdr:rowOff>99732</xdr:rowOff>
    </xdr:to>
    <xdr:sp macro="" textlink="">
      <xdr:nvSpPr>
        <xdr:cNvPr id="18" name="左矢印 17">
          <a:extLst>
            <a:ext uri="{FF2B5EF4-FFF2-40B4-BE49-F238E27FC236}">
              <a16:creationId xmlns:a16="http://schemas.microsoft.com/office/drawing/2014/main" id="{00000000-0008-0000-0000-000012000000}"/>
            </a:ext>
          </a:extLst>
        </xdr:cNvPr>
        <xdr:cNvSpPr/>
      </xdr:nvSpPr>
      <xdr:spPr>
        <a:xfrm>
          <a:off x="8219247" y="20469980"/>
          <a:ext cx="476250" cy="667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102290</xdr:colOff>
      <xdr:row>135</xdr:row>
      <xdr:rowOff>61632</xdr:rowOff>
    </xdr:from>
    <xdr:to>
      <xdr:col>10</xdr:col>
      <xdr:colOff>578540</xdr:colOff>
      <xdr:row>140</xdr:row>
      <xdr:rowOff>340</xdr:rowOff>
    </xdr:to>
    <xdr:sp macro="" textlink="">
      <xdr:nvSpPr>
        <xdr:cNvPr id="19" name="左矢印 18">
          <a:extLst>
            <a:ext uri="{FF2B5EF4-FFF2-40B4-BE49-F238E27FC236}">
              <a16:creationId xmlns:a16="http://schemas.microsoft.com/office/drawing/2014/main" id="{00000000-0008-0000-0000-000013000000}"/>
            </a:ext>
          </a:extLst>
        </xdr:cNvPr>
        <xdr:cNvSpPr/>
      </xdr:nvSpPr>
      <xdr:spPr>
        <a:xfrm>
          <a:off x="8235812" y="21944284"/>
          <a:ext cx="476250" cy="667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91108</xdr:colOff>
      <xdr:row>153</xdr:row>
      <xdr:rowOff>24849</xdr:rowOff>
    </xdr:from>
    <xdr:to>
      <xdr:col>10</xdr:col>
      <xdr:colOff>566308</xdr:colOff>
      <xdr:row>156</xdr:row>
      <xdr:rowOff>91450</xdr:rowOff>
    </xdr:to>
    <xdr:sp macro="" textlink="">
      <xdr:nvSpPr>
        <xdr:cNvPr id="20" name="左矢印 19">
          <a:extLst>
            <a:ext uri="{FF2B5EF4-FFF2-40B4-BE49-F238E27FC236}">
              <a16:creationId xmlns:a16="http://schemas.microsoft.com/office/drawing/2014/main" id="{00000000-0008-0000-0000-000014000000}"/>
            </a:ext>
          </a:extLst>
        </xdr:cNvPr>
        <xdr:cNvSpPr/>
      </xdr:nvSpPr>
      <xdr:spPr>
        <a:xfrm>
          <a:off x="8224630" y="24740153"/>
          <a:ext cx="475200" cy="381340"/>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57146</xdr:colOff>
      <xdr:row>161</xdr:row>
      <xdr:rowOff>22412</xdr:rowOff>
    </xdr:from>
    <xdr:to>
      <xdr:col>0</xdr:col>
      <xdr:colOff>302353</xdr:colOff>
      <xdr:row>228</xdr:row>
      <xdr:rowOff>190500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7146" y="27109131"/>
          <a:ext cx="245207" cy="13729307"/>
          <a:chOff x="57147" y="28107438"/>
          <a:chExt cx="245208" cy="8555525"/>
        </a:xfrm>
      </xdr:grpSpPr>
      <xdr:sp macro="" textlink="">
        <xdr:nvSpPr>
          <xdr:cNvPr id="22" name="フローチャート: 代替処理 21">
            <a:extLst>
              <a:ext uri="{FF2B5EF4-FFF2-40B4-BE49-F238E27FC236}">
                <a16:creationId xmlns:a16="http://schemas.microsoft.com/office/drawing/2014/main" id="{00000000-0008-0000-0000-000016000000}"/>
              </a:ext>
            </a:extLst>
          </xdr:cNvPr>
          <xdr:cNvSpPr/>
        </xdr:nvSpPr>
        <xdr:spPr bwMode="auto">
          <a:xfrm>
            <a:off x="57149" y="29250535"/>
            <a:ext cx="234001" cy="1722760"/>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21" name="フローチャート: 代替処理 20">
            <a:extLst>
              <a:ext uri="{FF2B5EF4-FFF2-40B4-BE49-F238E27FC236}">
                <a16:creationId xmlns:a16="http://schemas.microsoft.com/office/drawing/2014/main" id="{00000000-0008-0000-0000-000015000000}"/>
              </a:ext>
            </a:extLst>
          </xdr:cNvPr>
          <xdr:cNvSpPr/>
        </xdr:nvSpPr>
        <xdr:spPr bwMode="auto">
          <a:xfrm>
            <a:off x="57148" y="33009995"/>
            <a:ext cx="234001" cy="3652968"/>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23" name="フローチャート: 代替処理 22">
            <a:extLst>
              <a:ext uri="{FF2B5EF4-FFF2-40B4-BE49-F238E27FC236}">
                <a16:creationId xmlns:a16="http://schemas.microsoft.com/office/drawing/2014/main" id="{00000000-0008-0000-0000-000017000000}"/>
              </a:ext>
            </a:extLst>
          </xdr:cNvPr>
          <xdr:cNvSpPr/>
        </xdr:nvSpPr>
        <xdr:spPr bwMode="auto">
          <a:xfrm>
            <a:off x="68354" y="31124832"/>
            <a:ext cx="234001" cy="1754361"/>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25" name="フローチャート: 代替処理 24">
            <a:extLst>
              <a:ext uri="{FF2B5EF4-FFF2-40B4-BE49-F238E27FC236}">
                <a16:creationId xmlns:a16="http://schemas.microsoft.com/office/drawing/2014/main" id="{00000000-0008-0000-0000-000019000000}"/>
              </a:ext>
            </a:extLst>
          </xdr:cNvPr>
          <xdr:cNvSpPr/>
        </xdr:nvSpPr>
        <xdr:spPr bwMode="auto">
          <a:xfrm>
            <a:off x="57147" y="28107438"/>
            <a:ext cx="234001" cy="973971"/>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grpSp>
    <xdr:clientData/>
  </xdr:twoCellAnchor>
  <xdr:twoCellAnchor>
    <xdr:from>
      <xdr:col>0</xdr:col>
      <xdr:colOff>94674</xdr:colOff>
      <xdr:row>169</xdr:row>
      <xdr:rowOff>13524</xdr:rowOff>
    </xdr:from>
    <xdr:to>
      <xdr:col>0</xdr:col>
      <xdr:colOff>238125</xdr:colOff>
      <xdr:row>169</xdr:row>
      <xdr:rowOff>171131</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flipV="1">
          <a:off x="94674" y="28329988"/>
          <a:ext cx="143451" cy="15760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184</xdr:row>
      <xdr:rowOff>14005</xdr:rowOff>
    </xdr:from>
    <xdr:to>
      <xdr:col>0</xdr:col>
      <xdr:colOff>238125</xdr:colOff>
      <xdr:row>184</xdr:row>
      <xdr:rowOff>169211</xdr:rowOff>
    </xdr:to>
    <xdr:sp macro="" textlink="">
      <xdr:nvSpPr>
        <xdr:cNvPr id="26" name="二等辺三角形 25">
          <a:extLst>
            <a:ext uri="{FF2B5EF4-FFF2-40B4-BE49-F238E27FC236}">
              <a16:creationId xmlns:a16="http://schemas.microsoft.com/office/drawing/2014/main" id="{00000000-0008-0000-0000-00001A000000}"/>
            </a:ext>
          </a:extLst>
        </xdr:cNvPr>
        <xdr:cNvSpPr/>
      </xdr:nvSpPr>
      <xdr:spPr>
        <a:xfrm flipV="1">
          <a:off x="94674" y="32746387"/>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199</xdr:row>
      <xdr:rowOff>25209</xdr:rowOff>
    </xdr:from>
    <xdr:to>
      <xdr:col>0</xdr:col>
      <xdr:colOff>238125</xdr:colOff>
      <xdr:row>199</xdr:row>
      <xdr:rowOff>180415</xdr:rowOff>
    </xdr:to>
    <xdr:sp macro="" textlink="">
      <xdr:nvSpPr>
        <xdr:cNvPr id="27" name="二等辺三角形 26">
          <a:extLst>
            <a:ext uri="{FF2B5EF4-FFF2-40B4-BE49-F238E27FC236}">
              <a16:creationId xmlns:a16="http://schemas.microsoft.com/office/drawing/2014/main" id="{00000000-0008-0000-0000-00001B000000}"/>
            </a:ext>
          </a:extLst>
        </xdr:cNvPr>
        <xdr:cNvSpPr/>
      </xdr:nvSpPr>
      <xdr:spPr>
        <a:xfrm flipV="1">
          <a:off x="94674" y="35783180"/>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91108</xdr:colOff>
      <xdr:row>160</xdr:row>
      <xdr:rowOff>170525</xdr:rowOff>
    </xdr:from>
    <xdr:to>
      <xdr:col>10</xdr:col>
      <xdr:colOff>566308</xdr:colOff>
      <xdr:row>166</xdr:row>
      <xdr:rowOff>13009</xdr:rowOff>
    </xdr:to>
    <xdr:sp macro="" textlink="">
      <xdr:nvSpPr>
        <xdr:cNvPr id="149" name="左矢印 148">
          <a:extLst>
            <a:ext uri="{FF2B5EF4-FFF2-40B4-BE49-F238E27FC236}">
              <a16:creationId xmlns:a16="http://schemas.microsoft.com/office/drawing/2014/main" id="{00000000-0008-0000-0000-000095000000}"/>
            </a:ext>
          </a:extLst>
        </xdr:cNvPr>
        <xdr:cNvSpPr/>
      </xdr:nvSpPr>
      <xdr:spPr>
        <a:xfrm>
          <a:off x="8305020" y="28073172"/>
          <a:ext cx="475200" cy="391572"/>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2402</xdr:colOff>
      <xdr:row>159</xdr:row>
      <xdr:rowOff>8886</xdr:rowOff>
    </xdr:from>
    <xdr:to>
      <xdr:col>16</xdr:col>
      <xdr:colOff>204107</xdr:colOff>
      <xdr:row>171</xdr:row>
      <xdr:rowOff>130970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563121" y="26714605"/>
          <a:ext cx="3654517" cy="2527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白いセルは、例を記載しています。</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各施設で必要な対応等を追加</a:t>
          </a:r>
          <a:r>
            <a:rPr kumimoji="1" lang="ja-JP" altLang="en-US" sz="1100">
              <a:solidFill>
                <a:srgbClr val="FF0000"/>
              </a:solidFill>
              <a:effectLst/>
              <a:latin typeface="+mn-lt"/>
              <a:ea typeface="+mn-ea"/>
              <a:cs typeface="+mn-cs"/>
            </a:rPr>
            <a:t>・削除</a:t>
          </a:r>
          <a:r>
            <a:rPr kumimoji="1" lang="ja-JP" altLang="ja-JP" sz="1100">
              <a:solidFill>
                <a:srgbClr val="FF0000"/>
              </a:solidFill>
              <a:effectLst/>
              <a:latin typeface="+mn-lt"/>
              <a:ea typeface="+mn-ea"/>
              <a:cs typeface="+mn-cs"/>
            </a:rPr>
            <a:t>してください。</a:t>
          </a:r>
          <a:endParaRPr lang="ja-JP" altLang="ja-JP" sz="1200">
            <a:solidFill>
              <a:srgbClr val="FF0000"/>
            </a:solidFill>
            <a:effectLst/>
          </a:endParaRPr>
        </a:p>
        <a:p>
          <a:r>
            <a:rPr kumimoji="1" lang="ja-JP" altLang="en-US" sz="1200">
              <a:solidFill>
                <a:srgbClr val="FF0000"/>
              </a:solidFill>
            </a:rPr>
            <a:t>記入された内容が、タイムラインおよび、避難計画に反映されます。</a:t>
          </a:r>
          <a:endParaRPr kumimoji="1" lang="en-US" altLang="ja-JP" sz="1200">
            <a:solidFill>
              <a:srgbClr val="FF0000"/>
            </a:solidFill>
          </a:endParaRPr>
        </a:p>
        <a:p>
          <a:endParaRPr kumimoji="1" lang="en-US" altLang="ja-JP" sz="1200">
            <a:solidFill>
              <a:srgbClr val="FF0000"/>
            </a:solidFill>
          </a:endParaRPr>
        </a:p>
        <a:p>
          <a:endParaRPr kumimoji="1" lang="en-US" altLang="ja-JP" sz="1200">
            <a:solidFill>
              <a:srgbClr val="FF0000"/>
            </a:solidFill>
          </a:endParaRPr>
        </a:p>
      </xdr:txBody>
    </xdr:sp>
    <xdr:clientData/>
  </xdr:twoCellAnchor>
  <xdr:twoCellAnchor editAs="oneCell">
    <xdr:from>
      <xdr:col>11</xdr:col>
      <xdr:colOff>154781</xdr:colOff>
      <xdr:row>67</xdr:row>
      <xdr:rowOff>66746</xdr:rowOff>
    </xdr:from>
    <xdr:to>
      <xdr:col>13</xdr:col>
      <xdr:colOff>440531</xdr:colOff>
      <xdr:row>78</xdr:row>
      <xdr:rowOff>130970</xdr:rowOff>
    </xdr:to>
    <xdr:pic>
      <xdr:nvPicPr>
        <xdr:cNvPr id="237" name="図 236">
          <a:extLst>
            <a:ext uri="{FF2B5EF4-FFF2-40B4-BE49-F238E27FC236}">
              <a16:creationId xmlns:a16="http://schemas.microsoft.com/office/drawing/2014/main" id="{00000000-0008-0000-0000-0000ED000000}"/>
            </a:ext>
          </a:extLst>
        </xdr:cNvPr>
        <xdr:cNvPicPr>
          <a:picLocks noChangeAspect="1"/>
        </xdr:cNvPicPr>
      </xdr:nvPicPr>
      <xdr:blipFill rotWithShape="1">
        <a:blip xmlns:r="http://schemas.openxmlformats.org/officeDocument/2006/relationships" r:embed="rId1"/>
        <a:srcRect l="13110" t="19151" r="56375" b="25257"/>
        <a:stretch/>
      </xdr:blipFill>
      <xdr:spPr>
        <a:xfrm>
          <a:off x="9715500" y="12425434"/>
          <a:ext cx="1666875" cy="1707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47713</xdr:colOff>
      <xdr:row>13</xdr:row>
      <xdr:rowOff>9279</xdr:rowOff>
    </xdr:from>
    <xdr:to>
      <xdr:col>6</xdr:col>
      <xdr:colOff>538527</xdr:colOff>
      <xdr:row>19</xdr:row>
      <xdr:rowOff>22412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blip>
        <a:srcRect l="37482" r="1"/>
        <a:stretch/>
      </xdr:blipFill>
      <xdr:spPr>
        <a:xfrm>
          <a:off x="2790913" y="3304929"/>
          <a:ext cx="1862414" cy="1899083"/>
        </a:xfrm>
        <a:prstGeom prst="rect">
          <a:avLst/>
        </a:prstGeom>
        <a:ln w="12700">
          <a:solidFill>
            <a:schemeClr val="tx1"/>
          </a:solidFill>
        </a:ln>
      </xdr:spPr>
    </xdr:pic>
    <xdr:clientData/>
  </xdr:twoCellAnchor>
  <xdr:oneCellAnchor>
    <xdr:from>
      <xdr:col>6</xdr:col>
      <xdr:colOff>608514</xdr:colOff>
      <xdr:row>12</xdr:row>
      <xdr:rowOff>159148</xdr:rowOff>
    </xdr:from>
    <xdr:ext cx="904281" cy="1219175"/>
    <xdr:sp macro="" textlink="">
      <xdr:nvSpPr>
        <xdr:cNvPr id="3" name="四角形吹き出し 2">
          <a:extLst>
            <a:ext uri="{FF2B5EF4-FFF2-40B4-BE49-F238E27FC236}">
              <a16:creationId xmlns:a16="http://schemas.microsoft.com/office/drawing/2014/main" id="{00000000-0008-0000-0100-000003000000}"/>
            </a:ext>
          </a:extLst>
        </xdr:cNvPr>
        <xdr:cNvSpPr/>
      </xdr:nvSpPr>
      <xdr:spPr bwMode="auto">
        <a:xfrm>
          <a:off x="4709867" y="3207148"/>
          <a:ext cx="904281" cy="1219175"/>
        </a:xfrm>
        <a:prstGeom prst="wedgeRectCallout">
          <a:avLst>
            <a:gd name="adj1" fmla="val -94437"/>
            <a:gd name="adj2" fmla="val 18602"/>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kumimoji="1" lang="ja-JP" altLang="en-US" sz="1200">
              <a:latin typeface="+mn-ea"/>
            </a:rPr>
            <a:t>色を塗って浸水するイメージを確認してみましょう。</a:t>
          </a:r>
        </a:p>
      </xdr:txBody>
    </xdr:sp>
    <xdr:clientData/>
  </xdr:oneCellAnchor>
  <xdr:oneCellAnchor>
    <xdr:from>
      <xdr:col>0</xdr:col>
      <xdr:colOff>42422</xdr:colOff>
      <xdr:row>26</xdr:row>
      <xdr:rowOff>44824</xdr:rowOff>
    </xdr:from>
    <xdr:ext cx="5019435" cy="493661"/>
    <xdr:sp macro="" textlink="">
      <xdr:nvSpPr>
        <xdr:cNvPr id="4" name="四角形吹き出し 3">
          <a:extLst>
            <a:ext uri="{FF2B5EF4-FFF2-40B4-BE49-F238E27FC236}">
              <a16:creationId xmlns:a16="http://schemas.microsoft.com/office/drawing/2014/main" id="{00000000-0008-0000-0100-000004000000}"/>
            </a:ext>
          </a:extLst>
        </xdr:cNvPr>
        <xdr:cNvSpPr/>
      </xdr:nvSpPr>
      <xdr:spPr bwMode="auto">
        <a:xfrm>
          <a:off x="42422" y="7188574"/>
          <a:ext cx="5019435" cy="493661"/>
        </a:xfrm>
        <a:prstGeom prst="wedgeRectCallout">
          <a:avLst>
            <a:gd name="adj1" fmla="val -38846"/>
            <a:gd name="adj2" fmla="val -4304"/>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浸水想定区域外か上層階に避難が可能な避難場所、土砂災害警戒区域外の避難場所を選定しましょう。</a:t>
          </a:r>
          <a:endParaRPr kumimoji="1" lang="ja-JP" altLang="en-US" sz="1200">
            <a:latin typeface="+mn-ea"/>
          </a:endParaRPr>
        </a:p>
      </xdr:txBody>
    </xdr:sp>
    <xdr:clientData/>
  </xdr:oneCellAnchor>
  <xdr:oneCellAnchor>
    <xdr:from>
      <xdr:col>0</xdr:col>
      <xdr:colOff>42422</xdr:colOff>
      <xdr:row>29</xdr:row>
      <xdr:rowOff>280145</xdr:rowOff>
    </xdr:from>
    <xdr:ext cx="1627254" cy="1916207"/>
    <xdr:sp macro="" textlink="">
      <xdr:nvSpPr>
        <xdr:cNvPr id="5" name="四角形吹き出し 4">
          <a:extLst>
            <a:ext uri="{FF2B5EF4-FFF2-40B4-BE49-F238E27FC236}">
              <a16:creationId xmlns:a16="http://schemas.microsoft.com/office/drawing/2014/main" id="{00000000-0008-0000-0100-000005000000}"/>
            </a:ext>
          </a:extLst>
        </xdr:cNvPr>
        <xdr:cNvSpPr/>
      </xdr:nvSpPr>
      <xdr:spPr bwMode="auto">
        <a:xfrm>
          <a:off x="42422" y="8252570"/>
          <a:ext cx="1627254" cy="1916207"/>
        </a:xfrm>
        <a:prstGeom prst="wedgeRectCallout">
          <a:avLst>
            <a:gd name="adj1" fmla="val 26854"/>
            <a:gd name="adj2" fmla="val -2830"/>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避難経路上の安全性（土砂災害危険個所やアンダーパス、浸水実績等）を確認しましょう。</a:t>
          </a:r>
        </a:p>
        <a:p>
          <a:pPr defTabSz="914400" fontAlgn="base">
            <a:spcBef>
              <a:spcPct val="0"/>
            </a:spcBef>
            <a:spcAft>
              <a:spcPct val="0"/>
            </a:spcAft>
          </a:pPr>
          <a:r>
            <a:rPr kumimoji="1" lang="ja-JP" altLang="en-US" sz="1200">
              <a:latin typeface="+mn-ea"/>
            </a:rPr>
            <a:t>屋内安全確保の場合は、上層階への避難経路を記入しましょう。</a:t>
          </a:r>
        </a:p>
      </xdr:txBody>
    </xdr:sp>
    <xdr:clientData/>
  </xdr:oneCellAnchor>
  <xdr:twoCellAnchor editAs="oneCell">
    <xdr:from>
      <xdr:col>2</xdr:col>
      <xdr:colOff>470647</xdr:colOff>
      <xdr:row>29</xdr:row>
      <xdr:rowOff>268943</xdr:rowOff>
    </xdr:from>
    <xdr:to>
      <xdr:col>8</xdr:col>
      <xdr:colOff>89647</xdr:colOff>
      <xdr:row>38</xdr:row>
      <xdr:rowOff>224118</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1842247" y="8241368"/>
          <a:ext cx="3733800" cy="2441200"/>
        </a:xfrm>
        <a:prstGeom prst="rect">
          <a:avLst/>
        </a:prstGeom>
      </xdr:spPr>
    </xdr:pic>
    <xdr:clientData/>
  </xdr:twoCellAnchor>
  <xdr:twoCellAnchor>
    <xdr:from>
      <xdr:col>9</xdr:col>
      <xdr:colOff>802822</xdr:colOff>
      <xdr:row>5</xdr:row>
      <xdr:rowOff>27215</xdr:rowOff>
    </xdr:from>
    <xdr:to>
      <xdr:col>22</xdr:col>
      <xdr:colOff>367393</xdr:colOff>
      <xdr:row>18</xdr:row>
      <xdr:rowOff>292548</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508297" y="1027340"/>
          <a:ext cx="8422821" cy="4065808"/>
        </a:xfrm>
        <a:prstGeom prst="rect">
          <a:avLst/>
        </a:prstGeom>
        <a:noFill/>
        <a:ln w="12700" cap="flat">
          <a:no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r>
            <a:rPr lang="ja-JP" altLang="en-US" sz="1800" b="1">
              <a:latin typeface="Times New Roman" pitchFamily="18" charset="0"/>
              <a:ea typeface="ＭＳ Ｐゴシック" pitchFamily="50" charset="-128"/>
            </a:rPr>
            <a:t>検討を始めるための準備</a:t>
          </a:r>
          <a:endParaRPr lang="en-US" altLang="ja-JP" sz="1800" b="1">
            <a:latin typeface="Times New Roman" pitchFamily="18" charset="0"/>
            <a:ea typeface="ＭＳ Ｐゴシック" pitchFamily="50" charset="-128"/>
          </a:endParaRPr>
        </a:p>
        <a:p>
          <a:pPr algn="ctr" defTabSz="914400" fontAlgn="base">
            <a:spcBef>
              <a:spcPct val="0"/>
            </a:spcBef>
            <a:spcAft>
              <a:spcPct val="0"/>
            </a:spcAft>
          </a:pPr>
          <a:r>
            <a:rPr lang="ja-JP" altLang="en-US" sz="1800" b="1">
              <a:latin typeface="Times New Roman" pitchFamily="18" charset="0"/>
              <a:ea typeface="ＭＳ Ｐゴシック" pitchFamily="50" charset="-128"/>
            </a:rPr>
            <a:t>施設のハザードを確認するために、ハザードマップ等を入手します。</a:t>
          </a:r>
          <a:endParaRPr lang="en-US" altLang="ja-JP" sz="1800" b="1">
            <a:latin typeface="Times New Roman" pitchFamily="18" charset="0"/>
            <a:ea typeface="ＭＳ Ｐゴシック" pitchFamily="50" charset="-128"/>
          </a:endParaRPr>
        </a:p>
        <a:p>
          <a:pPr defTabSz="914400" fontAlgn="base">
            <a:spcBef>
              <a:spcPct val="0"/>
            </a:spcBef>
            <a:spcAft>
              <a:spcPct val="0"/>
            </a:spcAft>
          </a:pPr>
          <a:r>
            <a:rPr lang="ja-JP" altLang="en-US" sz="1800" b="1">
              <a:latin typeface="Times New Roman" pitchFamily="18" charset="0"/>
              <a:ea typeface="ＭＳ Ｐゴシック" pitchFamily="50" charset="-128"/>
            </a:rPr>
            <a:t>（手書きで作成する場合）</a:t>
          </a:r>
          <a:endParaRPr lang="en-US" altLang="ja-JP" sz="1800" b="1">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市町村から配布されたハザードマップをお持ちの方はマップを用意してください。</a:t>
          </a:r>
          <a:endParaRPr lang="en-US" altLang="ja-JP" sz="1600">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マップをカラーコピーする、もしくは市販の地図等を準備してください。</a:t>
          </a:r>
          <a:endParaRPr lang="en-US" altLang="ja-JP" sz="1600">
            <a:latin typeface="Times New Roman" pitchFamily="18" charset="0"/>
            <a:ea typeface="ＭＳ Ｐゴシック" pitchFamily="50" charset="-128"/>
          </a:endParaRPr>
        </a:p>
        <a:p>
          <a:pPr defTabSz="914400" fontAlgn="base">
            <a:spcBef>
              <a:spcPct val="0"/>
            </a:spcBef>
            <a:spcAft>
              <a:spcPct val="0"/>
            </a:spcAft>
          </a:pPr>
          <a:r>
            <a:rPr lang="ja-JP" altLang="en-US" sz="1800" b="1">
              <a:latin typeface="Times New Roman" pitchFamily="18" charset="0"/>
              <a:ea typeface="ＭＳ Ｐゴシック" pitchFamily="50" charset="-128"/>
            </a:rPr>
            <a:t>（パソコンで作成する場合）</a:t>
          </a:r>
          <a:r>
            <a:rPr lang="ja-JP" altLang="en-US" sz="1800">
              <a:latin typeface="Times New Roman" pitchFamily="18" charset="0"/>
              <a:ea typeface="ＭＳ Ｐゴシック" pitchFamily="50" charset="-128"/>
            </a:rPr>
            <a:t>　</a:t>
          </a:r>
          <a:endParaRPr lang="en-US" altLang="ja-JP" sz="1800">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パソコン・プリンターを使用する方は、「国土交通省ハザードマップポータルサイト」を活用して、ハザードマップを入手できます。</a:t>
          </a: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「重ねるハザードマップ」の「場所を入力」に施設の住所を入力してください。</a:t>
          </a:r>
        </a:p>
        <a:p>
          <a:pPr defTabSz="914400" fontAlgn="base">
            <a:spcBef>
              <a:spcPct val="0"/>
            </a:spcBef>
            <a:spcAft>
              <a:spcPct val="0"/>
            </a:spcAft>
          </a:pPr>
          <a:r>
            <a:rPr lang="ja-JP" altLang="en-US" sz="1600">
              <a:latin typeface="Times New Roman" pitchFamily="18" charset="0"/>
              <a:ea typeface="ＭＳ Ｐゴシック" pitchFamily="50" charset="-128"/>
            </a:rPr>
            <a:t>　</a:t>
          </a:r>
          <a:r>
            <a:rPr kumimoji="1" lang="ja-JP" altLang="en-US" sz="1600">
              <a:latin typeface="Times New Roman" pitchFamily="18" charset="0"/>
              <a:ea typeface="ＭＳ Ｐゴシック" pitchFamily="50" charset="-128"/>
            </a:rPr>
            <a:t>（洪水浸水想定区域図、土砂災害警戒区域等を重ねて表示することができます。）</a:t>
          </a:r>
          <a:endParaRPr kumimoji="1" lang="en-US" altLang="ja-JP" sz="1600">
            <a:latin typeface="Times New Roman" pitchFamily="18" charset="0"/>
            <a:ea typeface="ＭＳ Ｐゴシック" pitchFamily="50" charset="-128"/>
          </a:endParaRPr>
        </a:p>
        <a:p>
          <a:pPr marL="342900" indent="-342900" defTabSz="914400" fontAlgn="base">
            <a:spcBef>
              <a:spcPct val="0"/>
            </a:spcBef>
            <a:spcAft>
              <a:spcPct val="0"/>
            </a:spcAft>
            <a:buFont typeface="Wingdings" panose="05000000000000000000" pitchFamily="2" charset="2"/>
            <a:buChar char="ü"/>
          </a:pPr>
          <a:r>
            <a:rPr lang="ja-JP" altLang="en-US" sz="1600">
              <a:latin typeface="Times New Roman" pitchFamily="18" charset="0"/>
              <a:ea typeface="ＭＳ Ｐゴシック" pitchFamily="50" charset="-128"/>
            </a:rPr>
            <a:t>おかやま全県統合型</a:t>
          </a:r>
          <a:r>
            <a:rPr lang="en-US" altLang="ja-JP" sz="1600">
              <a:latin typeface="Times New Roman" pitchFamily="18" charset="0"/>
              <a:ea typeface="ＭＳ Ｐゴシック" pitchFamily="50" charset="-128"/>
            </a:rPr>
            <a:t>GIS</a:t>
          </a:r>
          <a:r>
            <a:rPr lang="ja-JP" altLang="en-US" sz="1600">
              <a:latin typeface="Times New Roman" pitchFamily="18" charset="0"/>
              <a:ea typeface="ＭＳ Ｐゴシック" pitchFamily="50" charset="-128"/>
            </a:rPr>
            <a:t>では、土砂災害警戒区域や指定緊急避難場所等を重ねて表示することができます。</a:t>
          </a:r>
          <a:endParaRPr lang="en-US" altLang="ja-JP" sz="1600">
            <a:latin typeface="Times New Roman" pitchFamily="18" charset="0"/>
            <a:ea typeface="ＭＳ Ｐゴシック" pitchFamily="50" charset="-128"/>
          </a:endParaRPr>
        </a:p>
        <a:p>
          <a:pPr defTabSz="914400" fontAlgn="base">
            <a:spcBef>
              <a:spcPct val="0"/>
            </a:spcBef>
            <a:spcAft>
              <a:spcPct val="0"/>
            </a:spcAft>
          </a:pPr>
          <a:r>
            <a:rPr kumimoji="1" lang="en-US" altLang="ja-JP" sz="1600">
              <a:latin typeface="Times New Roman" pitchFamily="18" charset="0"/>
              <a:ea typeface="ＭＳ Ｐゴシック" pitchFamily="50" charset="-128"/>
            </a:rPr>
            <a:t>※</a:t>
          </a:r>
          <a:r>
            <a:rPr lang="ja-JP" altLang="en-US" sz="1600">
              <a:latin typeface="Times New Roman" pitchFamily="18" charset="0"/>
              <a:ea typeface="ＭＳ Ｐゴシック" pitchFamily="50" charset="-128"/>
            </a:rPr>
            <a:t>施設内で屋内安全確保を行う場合は、施設平面図を用意してください。</a:t>
          </a:r>
        </a:p>
      </xdr:txBody>
    </xdr:sp>
    <xdr:clientData/>
  </xdr:twoCellAnchor>
  <xdr:twoCellAnchor>
    <xdr:from>
      <xdr:col>3</xdr:col>
      <xdr:colOff>600075</xdr:colOff>
      <xdr:row>12</xdr:row>
      <xdr:rowOff>123263</xdr:rowOff>
    </xdr:from>
    <xdr:to>
      <xdr:col>6</xdr:col>
      <xdr:colOff>123824</xdr:colOff>
      <xdr:row>19</xdr:row>
      <xdr:rowOff>112057</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20</xdr:col>
      <xdr:colOff>482654</xdr:colOff>
      <xdr:row>40</xdr:row>
      <xdr:rowOff>31216</xdr:rowOff>
    </xdr:from>
    <xdr:ext cx="1400736" cy="202892"/>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3586333" y="1098496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2</a:t>
          </a:r>
          <a:endParaRPr kumimoji="1" lang="ja-JP" altLang="en-US" sz="1100"/>
        </a:p>
      </xdr:txBody>
    </xdr:sp>
    <xdr:clientData/>
  </xdr:oneCellAnchor>
  <xdr:oneCellAnchor>
    <xdr:from>
      <xdr:col>5</xdr:col>
      <xdr:colOff>441832</xdr:colOff>
      <xdr:row>4</xdr:row>
      <xdr:rowOff>47226</xdr:rowOff>
    </xdr:from>
    <xdr:ext cx="1400736" cy="202892"/>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870832" y="75207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1</a:t>
          </a:r>
          <a:endParaRPr kumimoji="1" lang="ja-JP" altLang="en-US" sz="1100"/>
        </a:p>
      </xdr:txBody>
    </xdr:sp>
    <xdr:clientData/>
  </xdr:oneCellAnchor>
  <xdr:oneCellAnchor>
    <xdr:from>
      <xdr:col>20</xdr:col>
      <xdr:colOff>482654</xdr:colOff>
      <xdr:row>5</xdr:row>
      <xdr:rowOff>33618</xdr:rowOff>
    </xdr:from>
    <xdr:ext cx="1400736" cy="202892"/>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3674779" y="1033743"/>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避難確保計画：別紙</a:t>
          </a:r>
          <a:r>
            <a:rPr kumimoji="1" lang="en-US" altLang="ja-JP" sz="1100"/>
            <a:t>1</a:t>
          </a:r>
          <a:endParaRPr kumimoji="1" lang="ja-JP" altLang="en-US" sz="1100"/>
        </a:p>
      </xdr:txBody>
    </xdr:sp>
    <xdr:clientData/>
  </xdr:oneCellAnchor>
  <xdr:oneCellAnchor>
    <xdr:from>
      <xdr:col>20</xdr:col>
      <xdr:colOff>482654</xdr:colOff>
      <xdr:row>21</xdr:row>
      <xdr:rowOff>33617</xdr:rowOff>
    </xdr:from>
    <xdr:ext cx="1400736" cy="202892"/>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3674779" y="5796242"/>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5</a:t>
          </a:r>
          <a:endParaRPr kumimoji="1" lang="ja-JP" altLang="en-US" sz="1100"/>
        </a:p>
      </xdr:txBody>
    </xdr:sp>
    <xdr:clientData/>
  </xdr:oneCellAnchor>
  <xdr:oneCellAnchor>
    <xdr:from>
      <xdr:col>11</xdr:col>
      <xdr:colOff>14408</xdr:colOff>
      <xdr:row>33</xdr:row>
      <xdr:rowOff>44824</xdr:rowOff>
    </xdr:from>
    <xdr:ext cx="1400736" cy="202892"/>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7472483" y="9398374"/>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4</a:t>
          </a:r>
          <a:endParaRPr kumimoji="1" lang="ja-JP" altLang="en-US" sz="1100"/>
        </a:p>
      </xdr:txBody>
    </xdr:sp>
    <xdr:clientData/>
  </xdr:oneCellAnchor>
  <xdr:twoCellAnchor editAs="oneCell">
    <xdr:from>
      <xdr:col>4</xdr:col>
      <xdr:colOff>57150</xdr:colOff>
      <xdr:row>13</xdr:row>
      <xdr:rowOff>66675</xdr:rowOff>
    </xdr:from>
    <xdr:to>
      <xdr:col>6</xdr:col>
      <xdr:colOff>552450</xdr:colOff>
      <xdr:row>19</xdr:row>
      <xdr:rowOff>108857</xdr:rowOff>
    </xdr:to>
    <xdr:sp macro="" textlink="">
      <xdr:nvSpPr>
        <xdr:cNvPr id="94" name="AutoShape 1">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2800350" y="3362325"/>
          <a:ext cx="1866900" cy="19281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32018</xdr:colOff>
      <xdr:row>42</xdr:row>
      <xdr:rowOff>169183</xdr:rowOff>
    </xdr:from>
    <xdr:to>
      <xdr:col>22</xdr:col>
      <xdr:colOff>592311</xdr:colOff>
      <xdr:row>47</xdr:row>
      <xdr:rowOff>13606</xdr:rowOff>
    </xdr:to>
    <xdr:grpSp>
      <xdr:nvGrpSpPr>
        <xdr:cNvPr id="95" name="グループ化 94">
          <a:extLst>
            <a:ext uri="{FF2B5EF4-FFF2-40B4-BE49-F238E27FC236}">
              <a16:creationId xmlns:a16="http://schemas.microsoft.com/office/drawing/2014/main" id="{00000000-0008-0000-0100-00005F000000}"/>
            </a:ext>
          </a:extLst>
        </xdr:cNvPr>
        <xdr:cNvGrpSpPr/>
      </xdr:nvGrpSpPr>
      <xdr:grpSpPr>
        <a:xfrm>
          <a:off x="11166743" y="11770633"/>
          <a:ext cx="3989293" cy="844548"/>
          <a:chOff x="11130642" y="11816407"/>
          <a:chExt cx="3946071" cy="1076210"/>
        </a:xfrm>
      </xdr:grpSpPr>
      <xdr:grpSp>
        <xdr:nvGrpSpPr>
          <xdr:cNvPr id="96" name="グループ化 95">
            <a:extLst>
              <a:ext uri="{FF2B5EF4-FFF2-40B4-BE49-F238E27FC236}">
                <a16:creationId xmlns:a16="http://schemas.microsoft.com/office/drawing/2014/main" id="{00000000-0008-0000-0100-000060000000}"/>
              </a:ext>
            </a:extLst>
          </xdr:cNvPr>
          <xdr:cNvGrpSpPr/>
        </xdr:nvGrpSpPr>
        <xdr:grpSpPr>
          <a:xfrm>
            <a:off x="11130642" y="11865430"/>
            <a:ext cx="3946071" cy="1027187"/>
            <a:chOff x="11130643" y="11783787"/>
            <a:chExt cx="3456214" cy="1027187"/>
          </a:xfrm>
        </xdr:grpSpPr>
        <xdr:sp macro="" textlink="'出力シート（避難確保計画）'!L193">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1130643" y="12015121"/>
              <a:ext cx="3456214" cy="795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2578A2B-E02A-45E2-ABB7-2125BDD752E9}" type="TxLink">
                <a:rPr kumimoji="1" lang="en-US" altLang="en-US" sz="1100" b="0" i="0" u="none"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pPr/>
                <a:t>□テレビ　□ラジオ　□インターネット　（気象庁HP、おかやま防災ポータル）□からの　□テレビ</a:t>
              </a:fld>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1130643" y="11783787"/>
              <a:ext cx="3456214" cy="272142"/>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収集方法</a:t>
              </a:r>
            </a:p>
          </xdr:txBody>
        </xdr:sp>
      </xdr:grpSp>
      <xdr:sp macro="" textlink="">
        <xdr:nvSpPr>
          <xdr:cNvPr id="97" name="角丸四角形 96">
            <a:extLst>
              <a:ext uri="{FF2B5EF4-FFF2-40B4-BE49-F238E27FC236}">
                <a16:creationId xmlns:a16="http://schemas.microsoft.com/office/drawing/2014/main" id="{00000000-0008-0000-0100-000061000000}"/>
              </a:ext>
            </a:extLst>
          </xdr:cNvPr>
          <xdr:cNvSpPr/>
        </xdr:nvSpPr>
        <xdr:spPr>
          <a:xfrm>
            <a:off x="13586333" y="11816407"/>
            <a:ext cx="1400736" cy="325903"/>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避難確保計画：様式</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absolute">
    <xdr:from>
      <xdr:col>1</xdr:col>
      <xdr:colOff>361542</xdr:colOff>
      <xdr:row>41</xdr:row>
      <xdr:rowOff>131173</xdr:rowOff>
    </xdr:from>
    <xdr:to>
      <xdr:col>3</xdr:col>
      <xdr:colOff>22489</xdr:colOff>
      <xdr:row>42</xdr:row>
      <xdr:rowOff>80421</xdr:rowOff>
    </xdr:to>
    <xdr:sp macro="" textlink="">
      <xdr:nvSpPr>
        <xdr:cNvPr id="41" name="テキスト ボックス 2">
          <a:extLst>
            <a:ext uri="{FF2B5EF4-FFF2-40B4-BE49-F238E27FC236}">
              <a16:creationId xmlns:a16="http://schemas.microsoft.com/office/drawing/2014/main" id="{00000000-0008-0000-0100-000029000000}"/>
            </a:ext>
          </a:extLst>
        </xdr:cNvPr>
        <xdr:cNvSpPr txBox="1">
          <a:spLocks noChangeArrowheads="1"/>
        </xdr:cNvSpPr>
      </xdr:nvSpPr>
      <xdr:spPr bwMode="auto">
        <a:xfrm>
          <a:off x="1041899" y="11329852"/>
          <a:ext cx="1021661" cy="299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000">
              <a:solidFill>
                <a:prstClr val="black"/>
              </a:solidFill>
              <a:latin typeface="メイリオ" pitchFamily="50" charset="-128"/>
              <a:ea typeface="メイリオ" pitchFamily="50" charset="-128"/>
              <a:cs typeface="メイリオ" pitchFamily="50" charset="-128"/>
            </a:rPr>
            <a:t>大雨の約</a:t>
          </a:r>
          <a:r>
            <a:rPr lang="en-US" altLang="ja-JP" sz="1000">
              <a:solidFill>
                <a:prstClr val="black"/>
              </a:solidFill>
              <a:latin typeface="メイリオ" pitchFamily="50" charset="-128"/>
              <a:ea typeface="メイリオ" pitchFamily="50" charset="-128"/>
              <a:cs typeface="メイリオ" pitchFamily="50" charset="-128"/>
            </a:rPr>
            <a:t>1</a:t>
          </a:r>
          <a:r>
            <a:rPr lang="ja-JP" altLang="en-US" sz="1000">
              <a:solidFill>
                <a:prstClr val="black"/>
              </a:solidFill>
              <a:latin typeface="メイリオ" pitchFamily="50" charset="-128"/>
              <a:ea typeface="メイリオ" pitchFamily="50" charset="-128"/>
              <a:cs typeface="メイリオ" pitchFamily="50" charset="-128"/>
            </a:rPr>
            <a:t>日前</a:t>
          </a:r>
        </a:p>
      </xdr:txBody>
    </xdr:sp>
    <xdr:clientData/>
  </xdr:twoCellAnchor>
  <xdr:twoCellAnchor editAs="absolute">
    <xdr:from>
      <xdr:col>0</xdr:col>
      <xdr:colOff>0</xdr:colOff>
      <xdr:row>41</xdr:row>
      <xdr:rowOff>107798</xdr:rowOff>
    </xdr:from>
    <xdr:to>
      <xdr:col>1</xdr:col>
      <xdr:colOff>571499</xdr:colOff>
      <xdr:row>42</xdr:row>
      <xdr:rowOff>43337</xdr:rowOff>
    </xdr:to>
    <xdr:sp macro="" textlink="">
      <xdr:nvSpPr>
        <xdr:cNvPr id="42" name="テキスト ボックス 148">
          <a:extLst>
            <a:ext uri="{FF2B5EF4-FFF2-40B4-BE49-F238E27FC236}">
              <a16:creationId xmlns:a16="http://schemas.microsoft.com/office/drawing/2014/main" id="{00000000-0008-0000-0100-00002A000000}"/>
            </a:ext>
          </a:extLst>
        </xdr:cNvPr>
        <xdr:cNvSpPr txBox="1"/>
      </xdr:nvSpPr>
      <xdr:spPr>
        <a:xfrm>
          <a:off x="0" y="11306477"/>
          <a:ext cx="1251856" cy="27571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警戒レベル１</a:t>
          </a:r>
        </a:p>
      </xdr:txBody>
    </xdr:sp>
    <xdr:clientData/>
  </xdr:twoCellAnchor>
  <xdr:twoCellAnchor editAs="absolute">
    <xdr:from>
      <xdr:col>3</xdr:col>
      <xdr:colOff>112058</xdr:colOff>
      <xdr:row>41</xdr:row>
      <xdr:rowOff>73090</xdr:rowOff>
    </xdr:from>
    <xdr:to>
      <xdr:col>5</xdr:col>
      <xdr:colOff>235323</xdr:colOff>
      <xdr:row>42</xdr:row>
      <xdr:rowOff>3668</xdr:rowOff>
    </xdr:to>
    <xdr:sp macro="" textlink="">
      <xdr:nvSpPr>
        <xdr:cNvPr id="47" name="テキスト ボックス 161">
          <a:extLst>
            <a:ext uri="{FF2B5EF4-FFF2-40B4-BE49-F238E27FC236}">
              <a16:creationId xmlns:a16="http://schemas.microsoft.com/office/drawing/2014/main" id="{00000000-0008-0000-0100-00002F000000}"/>
            </a:ext>
          </a:extLst>
        </xdr:cNvPr>
        <xdr:cNvSpPr txBox="1"/>
      </xdr:nvSpPr>
      <xdr:spPr>
        <a:xfrm>
          <a:off x="2162734" y="11458266"/>
          <a:ext cx="1490383" cy="277961"/>
        </a:xfrm>
        <a:prstGeom prst="rect">
          <a:avLst/>
        </a:prstGeom>
        <a:noFill/>
        <a:ln w="19050">
          <a:noFill/>
        </a:ln>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気象予警報等</a:t>
          </a:r>
        </a:p>
      </xdr:txBody>
    </xdr:sp>
    <xdr:clientData/>
  </xdr:twoCellAnchor>
  <xdr:twoCellAnchor editAs="absolute">
    <xdr:from>
      <xdr:col>9</xdr:col>
      <xdr:colOff>312965</xdr:colOff>
      <xdr:row>41</xdr:row>
      <xdr:rowOff>54428</xdr:rowOff>
    </xdr:from>
    <xdr:to>
      <xdr:col>11</xdr:col>
      <xdr:colOff>3174</xdr:colOff>
      <xdr:row>41</xdr:row>
      <xdr:rowOff>299357</xdr:rowOff>
    </xdr:to>
    <xdr:sp macro="" textlink="">
      <xdr:nvSpPr>
        <xdr:cNvPr id="48" name="テキスト ボックス 98">
          <a:extLst>
            <a:ext uri="{FF2B5EF4-FFF2-40B4-BE49-F238E27FC236}">
              <a16:creationId xmlns:a16="http://schemas.microsoft.com/office/drawing/2014/main" id="{00000000-0008-0000-0100-000030000000}"/>
            </a:ext>
          </a:extLst>
        </xdr:cNvPr>
        <xdr:cNvSpPr txBox="1"/>
      </xdr:nvSpPr>
      <xdr:spPr>
        <a:xfrm>
          <a:off x="5973536" y="11253107"/>
          <a:ext cx="1428749" cy="244929"/>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警戒レベル・避難情報</a:t>
          </a:r>
        </a:p>
      </xdr:txBody>
    </xdr:sp>
    <xdr:clientData/>
  </xdr:twoCellAnchor>
  <xdr:twoCellAnchor editAs="absolute">
    <xdr:from>
      <xdr:col>5</xdr:col>
      <xdr:colOff>294958</xdr:colOff>
      <xdr:row>41</xdr:row>
      <xdr:rowOff>1018</xdr:rowOff>
    </xdr:from>
    <xdr:to>
      <xdr:col>6</xdr:col>
      <xdr:colOff>645223</xdr:colOff>
      <xdr:row>41</xdr:row>
      <xdr:rowOff>259922</xdr:rowOff>
    </xdr:to>
    <xdr:sp macro="" textlink="">
      <xdr:nvSpPr>
        <xdr:cNvPr id="52" name="テキスト ボックス 104">
          <a:extLst>
            <a:ext uri="{FF2B5EF4-FFF2-40B4-BE49-F238E27FC236}">
              <a16:creationId xmlns:a16="http://schemas.microsoft.com/office/drawing/2014/main" id="{00000000-0008-0000-0100-000034000000}"/>
            </a:ext>
          </a:extLst>
        </xdr:cNvPr>
        <xdr:cNvSpPr txBox="1"/>
      </xdr:nvSpPr>
      <xdr:spPr>
        <a:xfrm>
          <a:off x="3723958" y="11259568"/>
          <a:ext cx="1036065"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4587</xdr:rowOff>
    </xdr:from>
    <xdr:to>
      <xdr:col>9</xdr:col>
      <xdr:colOff>242232</xdr:colOff>
      <xdr:row>41</xdr:row>
      <xdr:rowOff>263491</xdr:rowOff>
    </xdr:to>
    <xdr:sp macro="" textlink="">
      <xdr:nvSpPr>
        <xdr:cNvPr id="55" name="テキスト ボックス 109">
          <a:extLst>
            <a:ext uri="{FF2B5EF4-FFF2-40B4-BE49-F238E27FC236}">
              <a16:creationId xmlns:a16="http://schemas.microsoft.com/office/drawing/2014/main" id="{00000000-0008-0000-0100-000037000000}"/>
            </a:ext>
          </a:extLst>
        </xdr:cNvPr>
        <xdr:cNvSpPr txBox="1"/>
      </xdr:nvSpPr>
      <xdr:spPr>
        <a:xfrm>
          <a:off x="4868271" y="11263137"/>
          <a:ext cx="1079436"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土砂災害</a:t>
          </a:r>
        </a:p>
      </xdr:txBody>
    </xdr:sp>
    <xdr:clientData/>
  </xdr:twoCellAnchor>
  <xdr:twoCellAnchor editAs="absolute">
    <xdr:from>
      <xdr:col>5</xdr:col>
      <xdr:colOff>294958</xdr:colOff>
      <xdr:row>41</xdr:row>
      <xdr:rowOff>158698</xdr:rowOff>
    </xdr:from>
    <xdr:to>
      <xdr:col>6</xdr:col>
      <xdr:colOff>645223</xdr:colOff>
      <xdr:row>42</xdr:row>
      <xdr:rowOff>67854</xdr:rowOff>
    </xdr:to>
    <xdr:sp macro="" textlink="">
      <xdr:nvSpPr>
        <xdr:cNvPr id="77" name="テキスト ボックス 104">
          <a:extLst>
            <a:ext uri="{FF2B5EF4-FFF2-40B4-BE49-F238E27FC236}">
              <a16:creationId xmlns:a16="http://schemas.microsoft.com/office/drawing/2014/main" id="{00000000-0008-0000-0100-00004D000000}"/>
            </a:ext>
          </a:extLst>
        </xdr:cNvPr>
        <xdr:cNvSpPr txBox="1"/>
      </xdr:nvSpPr>
      <xdr:spPr>
        <a:xfrm>
          <a:off x="3723958" y="11417248"/>
          <a:ext cx="1036065"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水位到達情報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162270</xdr:rowOff>
    </xdr:from>
    <xdr:to>
      <xdr:col>9</xdr:col>
      <xdr:colOff>242232</xdr:colOff>
      <xdr:row>42</xdr:row>
      <xdr:rowOff>71426</xdr:rowOff>
    </xdr:to>
    <xdr:sp macro="" textlink="">
      <xdr:nvSpPr>
        <xdr:cNvPr id="78" name="テキスト ボックス 109">
          <a:extLst>
            <a:ext uri="{FF2B5EF4-FFF2-40B4-BE49-F238E27FC236}">
              <a16:creationId xmlns:a16="http://schemas.microsoft.com/office/drawing/2014/main" id="{00000000-0008-0000-0100-00004E000000}"/>
            </a:ext>
          </a:extLst>
        </xdr:cNvPr>
        <xdr:cNvSpPr txBox="1"/>
      </xdr:nvSpPr>
      <xdr:spPr>
        <a:xfrm>
          <a:off x="4868271" y="11420820"/>
          <a:ext cx="1079436"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危険度情報</a:t>
          </a:r>
        </a:p>
      </xdr:txBody>
    </xdr:sp>
    <xdr:clientData/>
  </xdr:twoCellAnchor>
  <xdr:twoCellAnchor editAs="absolute">
    <xdr:from>
      <xdr:col>5</xdr:col>
      <xdr:colOff>266869</xdr:colOff>
      <xdr:row>41</xdr:row>
      <xdr:rowOff>19050</xdr:rowOff>
    </xdr:from>
    <xdr:to>
      <xdr:col>9</xdr:col>
      <xdr:colOff>300608</xdr:colOff>
      <xdr:row>86</xdr:row>
      <xdr:rowOff>168087</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3695869" y="11277600"/>
          <a:ext cx="2310214" cy="9293037"/>
          <a:chOff x="3668519" y="11332274"/>
          <a:chExt cx="2292439" cy="9432226"/>
        </a:xfrm>
      </xdr:grpSpPr>
      <xdr:cxnSp macro="">
        <xdr:nvCxnSpPr>
          <xdr:cNvPr id="86" name="直線コネクタ 85">
            <a:extLst>
              <a:ext uri="{FF2B5EF4-FFF2-40B4-BE49-F238E27FC236}">
                <a16:creationId xmlns:a16="http://schemas.microsoft.com/office/drawing/2014/main" id="{00000000-0008-0000-0100-000056000000}"/>
              </a:ext>
            </a:extLst>
          </xdr:cNvPr>
          <xdr:cNvCxnSpPr/>
        </xdr:nvCxnSpPr>
        <xdr:spPr bwMode="auto">
          <a:xfrm>
            <a:off x="5960958"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7" name="直線コネクタ 86">
            <a:extLst>
              <a:ext uri="{FF2B5EF4-FFF2-40B4-BE49-F238E27FC236}">
                <a16:creationId xmlns:a16="http://schemas.microsoft.com/office/drawing/2014/main" id="{00000000-0008-0000-0100-000057000000}"/>
              </a:ext>
            </a:extLst>
          </xdr:cNvPr>
          <xdr:cNvCxnSpPr/>
        </xdr:nvCxnSpPr>
        <xdr:spPr bwMode="auto">
          <a:xfrm>
            <a:off x="4797912"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8" name="直線コネクタ 87">
            <a:extLst>
              <a:ext uri="{FF2B5EF4-FFF2-40B4-BE49-F238E27FC236}">
                <a16:creationId xmlns:a16="http://schemas.microsoft.com/office/drawing/2014/main" id="{00000000-0008-0000-0100-000058000000}"/>
              </a:ext>
            </a:extLst>
          </xdr:cNvPr>
          <xdr:cNvCxnSpPr/>
        </xdr:nvCxnSpPr>
        <xdr:spPr bwMode="auto">
          <a:xfrm>
            <a:off x="3668519"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grpSp>
    <xdr:clientData/>
  </xdr:twoCellAnchor>
  <xdr:twoCellAnchor editAs="oneCell">
    <xdr:from>
      <xdr:col>0</xdr:col>
      <xdr:colOff>0</xdr:colOff>
      <xdr:row>42</xdr:row>
      <xdr:rowOff>99252</xdr:rowOff>
    </xdr:from>
    <xdr:to>
      <xdr:col>11</xdr:col>
      <xdr:colOff>491025</xdr:colOff>
      <xdr:row>87</xdr:row>
      <xdr:rowOff>27221</xdr:rowOff>
    </xdr:to>
    <xdr:grpSp>
      <xdr:nvGrpSpPr>
        <xdr:cNvPr id="109" name="グループ化 108">
          <a:extLst>
            <a:ext uri="{FF2B5EF4-FFF2-40B4-BE49-F238E27FC236}">
              <a16:creationId xmlns:a16="http://schemas.microsoft.com/office/drawing/2014/main" id="{00000000-0008-0000-0100-00006D000000}"/>
            </a:ext>
          </a:extLst>
        </xdr:cNvPr>
        <xdr:cNvGrpSpPr/>
      </xdr:nvGrpSpPr>
      <xdr:grpSpPr>
        <a:xfrm>
          <a:off x="0" y="11700702"/>
          <a:ext cx="7949100" cy="8929094"/>
          <a:chOff x="0" y="11748204"/>
          <a:chExt cx="8023266" cy="927607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bwMode="auto">
          <a:xfrm>
            <a:off x="1074193" y="19749037"/>
            <a:ext cx="4797" cy="33337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291968" y="19929157"/>
            <a:ext cx="1750654" cy="1095124"/>
            <a:chOff x="291968" y="19257846"/>
            <a:chExt cx="1732317" cy="1271177"/>
          </a:xfrm>
        </xdr:grpSpPr>
        <xdr:sp macro="" textlink="">
          <xdr:nvSpPr>
            <xdr:cNvPr id="24" name="爆発 1 23">
              <a:extLst>
                <a:ext uri="{FF2B5EF4-FFF2-40B4-BE49-F238E27FC236}">
                  <a16:creationId xmlns:a16="http://schemas.microsoft.com/office/drawing/2014/main" id="{00000000-0008-0000-0100-000018000000}"/>
                </a:ext>
              </a:extLst>
            </xdr:cNvPr>
            <xdr:cNvSpPr/>
          </xdr:nvSpPr>
          <xdr:spPr bwMode="auto">
            <a:xfrm>
              <a:off x="291968" y="19825056"/>
              <a:ext cx="1732317" cy="703967"/>
            </a:xfrm>
            <a:prstGeom prst="irregularSeal1">
              <a:avLst/>
            </a:prstGeom>
            <a:solidFill>
              <a:schemeClr val="accent5"/>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31" name="テキスト ボックス 2">
              <a:extLst>
                <a:ext uri="{FF2B5EF4-FFF2-40B4-BE49-F238E27FC236}">
                  <a16:creationId xmlns:a16="http://schemas.microsoft.com/office/drawing/2014/main" id="{00000000-0008-0000-0100-00001F000000}"/>
                </a:ext>
              </a:extLst>
            </xdr:cNvPr>
            <xdr:cNvSpPr txBox="1">
              <a:spLocks noChangeArrowheads="1"/>
            </xdr:cNvSpPr>
          </xdr:nvSpPr>
          <xdr:spPr bwMode="auto">
            <a:xfrm>
              <a:off x="777885" y="20022246"/>
              <a:ext cx="970098" cy="362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氾濫発生</a:t>
              </a:r>
            </a:p>
          </xdr:txBody>
        </xdr:sp>
        <xdr:sp macro="" textlink="">
          <xdr:nvSpPr>
            <xdr:cNvPr id="62" name="爆発 1 61">
              <a:extLst>
                <a:ext uri="{FF2B5EF4-FFF2-40B4-BE49-F238E27FC236}">
                  <a16:creationId xmlns:a16="http://schemas.microsoft.com/office/drawing/2014/main" id="{00000000-0008-0000-0100-00003E000000}"/>
                </a:ext>
              </a:extLst>
            </xdr:cNvPr>
            <xdr:cNvSpPr/>
          </xdr:nvSpPr>
          <xdr:spPr bwMode="auto">
            <a:xfrm>
              <a:off x="291968" y="19257846"/>
              <a:ext cx="1732317" cy="694812"/>
            </a:xfrm>
            <a:prstGeom prst="irregularSeal1">
              <a:avLst/>
            </a:prstGeom>
            <a:solidFill>
              <a:schemeClr val="accent2">
                <a:lumMod val="50000"/>
              </a:schemeClr>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63" name="テキスト ボックス 2">
              <a:extLst>
                <a:ext uri="{FF2B5EF4-FFF2-40B4-BE49-F238E27FC236}">
                  <a16:creationId xmlns:a16="http://schemas.microsoft.com/office/drawing/2014/main" id="{00000000-0008-0000-0100-00003F000000}"/>
                </a:ext>
              </a:extLst>
            </xdr:cNvPr>
            <xdr:cNvSpPr txBox="1">
              <a:spLocks noChangeArrowheads="1"/>
            </xdr:cNvSpPr>
          </xdr:nvSpPr>
          <xdr:spPr bwMode="auto">
            <a:xfrm>
              <a:off x="766886" y="19457406"/>
              <a:ext cx="970098" cy="39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土砂災害</a:t>
              </a:r>
            </a:p>
          </xdr:txBody>
        </xdr:sp>
      </xdr:grpSp>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1206" y="16986081"/>
            <a:ext cx="1968160" cy="5226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1206" y="17508682"/>
            <a:ext cx="1968160" cy="4836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1" y="13923559"/>
            <a:ext cx="1964317" cy="3829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7615052" y="11748204"/>
            <a:ext cx="408214" cy="9242451"/>
            <a:chOff x="7610630" y="11986932"/>
            <a:chExt cx="462680" cy="9905863"/>
          </a:xfrm>
        </xdr:grpSpPr>
        <xdr:sp macro="" textlink="">
          <xdr:nvSpPr>
            <xdr:cNvPr id="101" name="フローチャート: 代替処理 100">
              <a:extLst>
                <a:ext uri="{FF2B5EF4-FFF2-40B4-BE49-F238E27FC236}">
                  <a16:creationId xmlns:a16="http://schemas.microsoft.com/office/drawing/2014/main" id="{00000000-0008-0000-0100-000065000000}"/>
                </a:ext>
              </a:extLst>
            </xdr:cNvPr>
            <xdr:cNvSpPr/>
          </xdr:nvSpPr>
          <xdr:spPr bwMode="auto">
            <a:xfrm>
              <a:off x="7610630" y="17476074"/>
              <a:ext cx="462680" cy="4416721"/>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102" name="フローチャート: 代替処理 101">
              <a:extLst>
                <a:ext uri="{FF2B5EF4-FFF2-40B4-BE49-F238E27FC236}">
                  <a16:creationId xmlns:a16="http://schemas.microsoft.com/office/drawing/2014/main" id="{00000000-0008-0000-0100-000066000000}"/>
                </a:ext>
              </a:extLst>
            </xdr:cNvPr>
            <xdr:cNvSpPr/>
          </xdr:nvSpPr>
          <xdr:spPr bwMode="auto">
            <a:xfrm>
              <a:off x="7610630" y="13209728"/>
              <a:ext cx="462680" cy="2014338"/>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103" name="フローチャート: 代替処理 102">
              <a:extLst>
                <a:ext uri="{FF2B5EF4-FFF2-40B4-BE49-F238E27FC236}">
                  <a16:creationId xmlns:a16="http://schemas.microsoft.com/office/drawing/2014/main" id="{00000000-0008-0000-0100-000067000000}"/>
                </a:ext>
              </a:extLst>
            </xdr:cNvPr>
            <xdr:cNvSpPr/>
          </xdr:nvSpPr>
          <xdr:spPr bwMode="auto">
            <a:xfrm>
              <a:off x="7610630" y="15408844"/>
              <a:ext cx="462680" cy="1897543"/>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104" name="二等辺三角形 103">
              <a:extLst>
                <a:ext uri="{FF2B5EF4-FFF2-40B4-BE49-F238E27FC236}">
                  <a16:creationId xmlns:a16="http://schemas.microsoft.com/office/drawing/2014/main" id="{00000000-0008-0000-0100-000068000000}"/>
                </a:ext>
              </a:extLst>
            </xdr:cNvPr>
            <xdr:cNvSpPr/>
          </xdr:nvSpPr>
          <xdr:spPr bwMode="auto">
            <a:xfrm rot="10800000">
              <a:off x="7726301" y="15267186"/>
              <a:ext cx="231340" cy="95105"/>
            </a:xfrm>
            <a:prstGeom prst="triangle">
              <a:avLst/>
            </a:prstGeom>
            <a:solidFill>
              <a:schemeClr val="accent4"/>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5" name="二等辺三角形 104">
              <a:extLst>
                <a:ext uri="{FF2B5EF4-FFF2-40B4-BE49-F238E27FC236}">
                  <a16:creationId xmlns:a16="http://schemas.microsoft.com/office/drawing/2014/main" id="{00000000-0008-0000-0100-000069000000}"/>
                </a:ext>
              </a:extLst>
            </xdr:cNvPr>
            <xdr:cNvSpPr/>
          </xdr:nvSpPr>
          <xdr:spPr bwMode="auto">
            <a:xfrm rot="10800000">
              <a:off x="7704507" y="17331556"/>
              <a:ext cx="231341" cy="95105"/>
            </a:xfrm>
            <a:prstGeom prst="triangle">
              <a:avLst/>
            </a:prstGeom>
            <a:solidFill>
              <a:schemeClr val="accent2"/>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6" name="フローチャート: 代替処理 105">
              <a:extLst>
                <a:ext uri="{FF2B5EF4-FFF2-40B4-BE49-F238E27FC236}">
                  <a16:creationId xmlns:a16="http://schemas.microsoft.com/office/drawing/2014/main" id="{00000000-0008-0000-0100-00006A000000}"/>
                </a:ext>
              </a:extLst>
            </xdr:cNvPr>
            <xdr:cNvSpPr/>
          </xdr:nvSpPr>
          <xdr:spPr bwMode="auto">
            <a:xfrm>
              <a:off x="7610630" y="11986932"/>
              <a:ext cx="462680" cy="1001023"/>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sp macro="" textlink="">
          <xdr:nvSpPr>
            <xdr:cNvPr id="107" name="二等辺三角形 106">
              <a:extLst>
                <a:ext uri="{FF2B5EF4-FFF2-40B4-BE49-F238E27FC236}">
                  <a16:creationId xmlns:a16="http://schemas.microsoft.com/office/drawing/2014/main" id="{00000000-0008-0000-0100-00006B000000}"/>
                </a:ext>
              </a:extLst>
            </xdr:cNvPr>
            <xdr:cNvSpPr/>
          </xdr:nvSpPr>
          <xdr:spPr bwMode="auto">
            <a:xfrm rot="10800000">
              <a:off x="7726301" y="13099238"/>
              <a:ext cx="231340" cy="95105"/>
            </a:xfrm>
            <a:prstGeom prst="triangle">
              <a:avLst/>
            </a:prstGeom>
            <a:solidFill>
              <a:schemeClr val="accent4">
                <a:lumMod val="20000"/>
                <a:lumOff val="80000"/>
              </a:schemeClr>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grpSp>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44823" y="18648627"/>
            <a:ext cx="1968160" cy="5181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44823" y="19172908"/>
            <a:ext cx="1968160" cy="4475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矢印コネクタ 24">
            <a:extLst>
              <a:ext uri="{FF2B5EF4-FFF2-40B4-BE49-F238E27FC236}">
                <a16:creationId xmlns:a16="http://schemas.microsoft.com/office/drawing/2014/main" id="{00000000-0008-0000-0100-000019000000}"/>
              </a:ext>
            </a:extLst>
          </xdr:cNvPr>
          <xdr:cNvCxnSpPr>
            <a:stCxn id="58" idx="2"/>
          </xdr:cNvCxnSpPr>
        </xdr:nvCxnSpPr>
        <xdr:spPr bwMode="auto">
          <a:xfrm>
            <a:off x="5457863" y="14251154"/>
            <a:ext cx="6257" cy="1135779"/>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a:extLst>
              <a:ext uri="{FF2B5EF4-FFF2-40B4-BE49-F238E27FC236}">
                <a16:creationId xmlns:a16="http://schemas.microsoft.com/office/drawing/2014/main" id="{00000000-0008-0000-0100-00001A000000}"/>
              </a:ext>
            </a:extLst>
          </xdr:cNvPr>
          <xdr:cNvSpPr>
            <a:spLocks noChangeAspect="1"/>
          </xdr:cNvSpPr>
        </xdr:nvSpPr>
        <xdr:spPr bwMode="auto">
          <a:xfrm>
            <a:off x="2157982" y="13360649"/>
            <a:ext cx="1521653" cy="66718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大雨注意報</a:t>
            </a:r>
            <a:endParaRPr lang="en-US" altLang="ja-JP"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洪水注意報</a:t>
            </a:r>
          </a:p>
        </xdr:txBody>
      </xdr:sp>
      <xdr:sp macro="" textlink="">
        <xdr:nvSpPr>
          <xdr:cNvPr id="27" name="円/楕円 26">
            <a:extLst>
              <a:ext uri="{FF2B5EF4-FFF2-40B4-BE49-F238E27FC236}">
                <a16:creationId xmlns:a16="http://schemas.microsoft.com/office/drawing/2014/main" id="{00000000-0008-0000-0100-00001B000000}"/>
              </a:ext>
            </a:extLst>
          </xdr:cNvPr>
          <xdr:cNvSpPr/>
        </xdr:nvSpPr>
        <xdr:spPr bwMode="auto">
          <a:xfrm>
            <a:off x="290555" y="11819009"/>
            <a:ext cx="1739984" cy="516646"/>
          </a:xfrm>
          <a:prstGeom prst="ellipse">
            <a:avLst/>
          </a:prstGeom>
          <a:solidFill>
            <a:schemeClr val="bg1"/>
          </a:solidFill>
          <a:ln w="19050" cap="sq" algn="ctr">
            <a:solidFill>
              <a:schemeClr val="tx1"/>
            </a:solidFill>
            <a:round/>
            <a:headEnd type="none" w="sm" len="sm"/>
            <a:tailEnd type="none" w="sm" len="sm"/>
          </a:ln>
        </xdr:spPr>
        <xdr:txBody>
          <a:bodyPr vertOverflow="overflow" horzOverflow="overflow" wrap="none" rtlCol="0" anchor="ctr">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ja-JP" altLang="ja-JP" sz="1400" kern="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台風発生・接近</a:t>
            </a:r>
            <a:endParaRPr kumimoji="1" lang="ja-JP" altLang="en-US" sz="1400">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29" name="直線矢印コネクタ 28">
            <a:extLst>
              <a:ext uri="{FF2B5EF4-FFF2-40B4-BE49-F238E27FC236}">
                <a16:creationId xmlns:a16="http://schemas.microsoft.com/office/drawing/2014/main" id="{00000000-0008-0000-0100-00001D000000}"/>
              </a:ext>
            </a:extLst>
          </xdr:cNvPr>
          <xdr:cNvCxnSpPr>
            <a:stCxn id="27" idx="4"/>
          </xdr:cNvCxnSpPr>
        </xdr:nvCxnSpPr>
        <xdr:spPr bwMode="auto">
          <a:xfrm flipH="1">
            <a:off x="1148157" y="12335656"/>
            <a:ext cx="12390" cy="65506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円/楕円 29">
            <a:extLst>
              <a:ext uri="{FF2B5EF4-FFF2-40B4-BE49-F238E27FC236}">
                <a16:creationId xmlns:a16="http://schemas.microsoft.com/office/drawing/2014/main" id="{00000000-0008-0000-0100-00001E000000}"/>
              </a:ext>
            </a:extLst>
          </xdr:cNvPr>
          <xdr:cNvSpPr/>
        </xdr:nvSpPr>
        <xdr:spPr bwMode="auto">
          <a:xfrm>
            <a:off x="278315" y="12968661"/>
            <a:ext cx="1750654" cy="354480"/>
          </a:xfrm>
          <a:prstGeom prst="ellipse">
            <a:avLst/>
          </a:prstGeom>
          <a:solidFill>
            <a:schemeClr val="accent1">
              <a:lumMod val="20000"/>
              <a:lumOff val="80000"/>
            </a:schemeClr>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a:solidFill>
                  <a:prstClr val="black"/>
                </a:solidFill>
                <a:latin typeface="メイリオ" pitchFamily="50" charset="-128"/>
                <a:ea typeface="メイリオ" pitchFamily="50" charset="-128"/>
                <a:cs typeface="メイリオ" pitchFamily="50" charset="-128"/>
              </a:rPr>
              <a:t>降雨開始</a:t>
            </a:r>
          </a:p>
        </xdr:txBody>
      </xdr:sp>
      <xdr:cxnSp macro="">
        <xdr:nvCxnSpPr>
          <xdr:cNvPr id="33" name="直線矢印コネクタ 32">
            <a:extLst>
              <a:ext uri="{FF2B5EF4-FFF2-40B4-BE49-F238E27FC236}">
                <a16:creationId xmlns:a16="http://schemas.microsoft.com/office/drawing/2014/main" id="{00000000-0008-0000-0100-000021000000}"/>
              </a:ext>
            </a:extLst>
          </xdr:cNvPr>
          <xdr:cNvCxnSpPr>
            <a:endCxn id="32" idx="0"/>
          </xdr:cNvCxnSpPr>
        </xdr:nvCxnSpPr>
        <xdr:spPr bwMode="auto">
          <a:xfrm>
            <a:off x="2892690" y="14074950"/>
            <a:ext cx="26119" cy="9631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bwMode="auto">
          <a:xfrm>
            <a:off x="2892688" y="12685261"/>
            <a:ext cx="0" cy="68467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bwMode="auto">
          <a:xfrm>
            <a:off x="3449874" y="15231373"/>
            <a:ext cx="8431" cy="48648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角丸四角形 35">
            <a:extLst>
              <a:ext uri="{FF2B5EF4-FFF2-40B4-BE49-F238E27FC236}">
                <a16:creationId xmlns:a16="http://schemas.microsoft.com/office/drawing/2014/main" id="{00000000-0008-0000-0100-000024000000}"/>
              </a:ext>
            </a:extLst>
          </xdr:cNvPr>
          <xdr:cNvSpPr>
            <a:spLocks noChangeAspect="1"/>
          </xdr:cNvSpPr>
        </xdr:nvSpPr>
        <xdr:spPr bwMode="auto">
          <a:xfrm>
            <a:off x="2157982" y="12201212"/>
            <a:ext cx="1521654" cy="46667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早期注意情報</a:t>
            </a:r>
          </a:p>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（警報級の可能性）</a:t>
            </a:r>
          </a:p>
        </xdr:txBody>
      </xdr:sp>
      <xdr:sp macro="" textlink="">
        <xdr:nvSpPr>
          <xdr:cNvPr id="37" name="角丸四角形 36">
            <a:extLst>
              <a:ext uri="{FF2B5EF4-FFF2-40B4-BE49-F238E27FC236}">
                <a16:creationId xmlns:a16="http://schemas.microsoft.com/office/drawing/2014/main" id="{00000000-0008-0000-0100-000025000000}"/>
              </a:ext>
            </a:extLst>
          </xdr:cNvPr>
          <xdr:cNvSpPr>
            <a:spLocks noChangeAspect="1"/>
          </xdr:cNvSpPr>
        </xdr:nvSpPr>
        <xdr:spPr bwMode="auto">
          <a:xfrm>
            <a:off x="2185649" y="11841087"/>
            <a:ext cx="1490501" cy="343863"/>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台風情報</a:t>
            </a:r>
          </a:p>
        </xdr:txBody>
      </xdr:sp>
      <xdr:sp macro="" textlink="">
        <xdr:nvSpPr>
          <xdr:cNvPr id="38" name="角丸四角形 37">
            <a:extLst>
              <a:ext uri="{FF2B5EF4-FFF2-40B4-BE49-F238E27FC236}">
                <a16:creationId xmlns:a16="http://schemas.microsoft.com/office/drawing/2014/main" id="{00000000-0008-0000-0100-000026000000}"/>
              </a:ext>
            </a:extLst>
          </xdr:cNvPr>
          <xdr:cNvSpPr>
            <a:spLocks noChangeAspect="1"/>
          </xdr:cNvSpPr>
        </xdr:nvSpPr>
        <xdr:spPr bwMode="auto">
          <a:xfrm>
            <a:off x="2116482" y="20082408"/>
            <a:ext cx="1576986" cy="844909"/>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3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大雨特別警報</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（浸水害）</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（土砂災害）</a:t>
            </a:r>
          </a:p>
        </xdr:txBody>
      </xdr:sp>
      <xdr:sp macro="" textlink="">
        <xdr:nvSpPr>
          <xdr:cNvPr id="40" name="テキスト ボックス 21">
            <a:extLst>
              <a:ext uri="{FF2B5EF4-FFF2-40B4-BE49-F238E27FC236}">
                <a16:creationId xmlns:a16="http://schemas.microsoft.com/office/drawing/2014/main" id="{00000000-0008-0000-0100-000028000000}"/>
              </a:ext>
            </a:extLst>
          </xdr:cNvPr>
          <xdr:cNvSpPr txBox="1">
            <a:spLocks noChangeArrowheads="1"/>
          </xdr:cNvSpPr>
        </xdr:nvSpPr>
        <xdr:spPr bwMode="auto">
          <a:xfrm>
            <a:off x="1110202" y="12719712"/>
            <a:ext cx="1103113" cy="312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半日～数時間前</a:t>
            </a:r>
          </a:p>
        </xdr:txBody>
      </xdr:sp>
      <xdr:sp macro="" textlink="">
        <xdr:nvSpPr>
          <xdr:cNvPr id="43" name="テキスト ボックス 154">
            <a:extLst>
              <a:ext uri="{FF2B5EF4-FFF2-40B4-BE49-F238E27FC236}">
                <a16:creationId xmlns:a16="http://schemas.microsoft.com/office/drawing/2014/main" id="{00000000-0008-0000-0100-00002B000000}"/>
              </a:ext>
            </a:extLst>
          </xdr:cNvPr>
          <xdr:cNvSpPr txBox="1"/>
        </xdr:nvSpPr>
        <xdr:spPr>
          <a:xfrm>
            <a:off x="0" y="12699807"/>
            <a:ext cx="1264314"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警戒レベル２</a:t>
            </a:r>
          </a:p>
        </xdr:txBody>
      </xdr:sp>
      <xdr:sp macro="" textlink="">
        <xdr:nvSpPr>
          <xdr:cNvPr id="44" name="テキスト ボックス 156">
            <a:extLst>
              <a:ext uri="{FF2B5EF4-FFF2-40B4-BE49-F238E27FC236}">
                <a16:creationId xmlns:a16="http://schemas.microsoft.com/office/drawing/2014/main" id="{00000000-0008-0000-0100-00002C000000}"/>
              </a:ext>
            </a:extLst>
          </xdr:cNvPr>
          <xdr:cNvSpPr txBox="1"/>
        </xdr:nvSpPr>
        <xdr:spPr>
          <a:xfrm>
            <a:off x="0" y="14751875"/>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indent="0" algn="l" defTabSz="1280160" rtl="0" eaLnBrk="1" latinLnBrk="0" hangingPunct="1"/>
            <a:r>
              <a:rPr kumimoji="1" lang="ja-JP" altLang="en-US" sz="1100" kern="1200">
                <a:solidFill>
                  <a:schemeClr val="tx1"/>
                </a:solidFill>
                <a:latin typeface="+mn-lt"/>
                <a:ea typeface="+mn-ea"/>
                <a:cs typeface="+mn-cs"/>
              </a:rPr>
              <a:t>警戒レベル３</a:t>
            </a:r>
          </a:p>
        </xdr:txBody>
      </xdr:sp>
      <xdr:sp macro="" textlink="">
        <xdr:nvSpPr>
          <xdr:cNvPr id="49" name="テキスト ボックス 101">
            <a:extLst>
              <a:ext uri="{FF2B5EF4-FFF2-40B4-BE49-F238E27FC236}">
                <a16:creationId xmlns:a16="http://schemas.microsoft.com/office/drawing/2014/main" id="{00000000-0008-0000-0100-000031000000}"/>
              </a:ext>
            </a:extLst>
          </xdr:cNvPr>
          <xdr:cNvSpPr txBox="1"/>
        </xdr:nvSpPr>
        <xdr:spPr>
          <a:xfrm>
            <a:off x="6114281" y="14959819"/>
            <a:ext cx="1383322" cy="995003"/>
          </a:xfrm>
          <a:prstGeom prst="roundRect">
            <a:avLst/>
          </a:prstGeom>
          <a:solidFill>
            <a:srgbClr val="FFFF00"/>
          </a:solidFill>
          <a:ln w="5715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警戒レベル３</a:t>
            </a:r>
            <a:endParaRPr lang="en-US" altLang="ja-JP"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endParaRPr>
          </a:p>
          <a:p>
            <a:pPr algn="ctr">
              <a:defRPr/>
            </a:pP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r>
              <a:rPr lang="ja-JP" altLang="en-US"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高齢者などは避難</a:t>
            </a: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p>
          <a:p>
            <a:pPr algn="ctr">
              <a:defRPr/>
            </a:pPr>
            <a:r>
              <a:rPr lang="ja-JP" altLang="en-US" sz="1050">
                <a:solidFill>
                  <a:srgbClr val="0000FF"/>
                </a:solidFill>
                <a:latin typeface="Meiryo UI" panose="020B0604030504040204" pitchFamily="50" charset="-128"/>
                <a:ea typeface="Meiryo UI" panose="020B0604030504040204" pitchFamily="50" charset="-128"/>
                <a:cs typeface="Meiryo UI" panose="020B0604030504040204" pitchFamily="50" charset="-128"/>
              </a:rPr>
              <a:t>高齢者等避難</a:t>
            </a:r>
            <a:endParaRPr lang="en-US" altLang="ja-JP" sz="105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103">
            <a:extLst>
              <a:ext uri="{FF2B5EF4-FFF2-40B4-BE49-F238E27FC236}">
                <a16:creationId xmlns:a16="http://schemas.microsoft.com/office/drawing/2014/main" id="{00000000-0008-0000-0100-000033000000}"/>
              </a:ext>
            </a:extLst>
          </xdr:cNvPr>
          <xdr:cNvSpPr txBox="1"/>
        </xdr:nvSpPr>
        <xdr:spPr>
          <a:xfrm>
            <a:off x="6230703" y="17374382"/>
            <a:ext cx="1201909" cy="835929"/>
          </a:xfrm>
          <a:prstGeom prst="roundRect">
            <a:avLst/>
          </a:prstGeom>
          <a:solidFill>
            <a:srgbClr val="CC00FF"/>
          </a:solidFill>
          <a:ln w="25400">
            <a:no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避難指示</a:t>
            </a:r>
          </a:p>
        </xdr:txBody>
      </xdr:sp>
      <xdr:sp macro="" textlink="">
        <xdr:nvSpPr>
          <xdr:cNvPr id="54" name="正方形/長方形 53">
            <a:extLst>
              <a:ext uri="{FF2B5EF4-FFF2-40B4-BE49-F238E27FC236}">
                <a16:creationId xmlns:a16="http://schemas.microsoft.com/office/drawing/2014/main" id="{00000000-0008-0000-0100-000036000000}"/>
              </a:ext>
            </a:extLst>
          </xdr:cNvPr>
          <xdr:cNvSpPr/>
        </xdr:nvSpPr>
        <xdr:spPr bwMode="auto">
          <a:xfrm>
            <a:off x="3802776" y="18431316"/>
            <a:ext cx="1039774" cy="639970"/>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4960455" y="16924653"/>
            <a:ext cx="1030920" cy="608117"/>
          </a:xfrm>
          <a:prstGeom prst="rect">
            <a:avLst/>
          </a:prstGeom>
          <a:solidFill>
            <a:srgbClr val="CC00FF"/>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endParaRPr lang="en-US" altLang="ja-JP" sz="105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（非常に危険）</a:t>
            </a:r>
          </a:p>
        </xdr:txBody>
      </xdr:sp>
      <xdr:sp macro="" textlink="">
        <xdr:nvSpPr>
          <xdr:cNvPr id="57" name="正方形/長方形 56">
            <a:extLst>
              <a:ext uri="{FF2B5EF4-FFF2-40B4-BE49-F238E27FC236}">
                <a16:creationId xmlns:a16="http://schemas.microsoft.com/office/drawing/2014/main" id="{00000000-0008-0000-0100-000039000000}"/>
              </a:ext>
            </a:extLst>
          </xdr:cNvPr>
          <xdr:cNvSpPr/>
        </xdr:nvSpPr>
        <xdr:spPr bwMode="auto">
          <a:xfrm>
            <a:off x="4956236" y="15373885"/>
            <a:ext cx="1030920" cy="712280"/>
          </a:xfrm>
          <a:prstGeom prst="rect">
            <a:avLst/>
          </a:prstGeom>
          <a:solidFill>
            <a:srgbClr val="FF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（警戒）</a:t>
            </a:r>
          </a:p>
        </xdr:txBody>
      </xdr:sp>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4915854" y="13403124"/>
            <a:ext cx="1084018" cy="848030"/>
          </a:xfrm>
          <a:prstGeom prst="rect">
            <a:avLst/>
          </a:prstGeom>
          <a:solidFill>
            <a:srgbClr val="EEB5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するメッシュ情報</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（注意）</a:t>
            </a: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4960456" y="17625458"/>
            <a:ext cx="1030920" cy="606633"/>
          </a:xfrm>
          <a:prstGeom prst="rect">
            <a:avLst/>
          </a:prstGeom>
          <a:solidFill>
            <a:srgbClr val="6600CC"/>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（極めて危険）</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3781532" y="20165514"/>
            <a:ext cx="1039774" cy="775654"/>
          </a:xfrm>
          <a:prstGeom prst="rect">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氾濫発生情報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2182063" y="16953430"/>
            <a:ext cx="1154818" cy="542851"/>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8000" tIns="49019" rIns="18000" bIns="4901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土砂災害</a:t>
            </a:r>
            <a:endParaRPr lang="en-US" altLang="ja-JP" sz="12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警戒情報</a:t>
            </a:r>
          </a:p>
        </xdr:txBody>
      </xdr:sp>
      <xdr:sp macro="" textlink="">
        <xdr:nvSpPr>
          <xdr:cNvPr id="65" name="テキスト ボックス 21">
            <a:extLst>
              <a:ext uri="{FF2B5EF4-FFF2-40B4-BE49-F238E27FC236}">
                <a16:creationId xmlns:a16="http://schemas.microsoft.com/office/drawing/2014/main" id="{00000000-0008-0000-0100-000041000000}"/>
              </a:ext>
            </a:extLst>
          </xdr:cNvPr>
          <xdr:cNvSpPr txBox="1">
            <a:spLocks noChangeArrowheads="1"/>
          </xdr:cNvSpPr>
        </xdr:nvSpPr>
        <xdr:spPr bwMode="auto">
          <a:xfrm>
            <a:off x="79606" y="18495498"/>
            <a:ext cx="1855202" cy="210906"/>
          </a:xfrm>
          <a:prstGeom prst="rect">
            <a:avLst/>
          </a:prstGeom>
          <a:solidFill>
            <a:srgbClr val="FF0000"/>
          </a:solidFill>
          <a:ln>
            <a:noFill/>
          </a:ln>
          <a:extLst/>
        </xdr:spPr>
        <xdr:txBody>
          <a:bodyPr wrap="square" anchor="ctr" anchorCtr="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b="1">
                <a:solidFill>
                  <a:schemeClr val="bg1"/>
                </a:solidFill>
                <a:latin typeface="メイリオ" pitchFamily="50" charset="-128"/>
                <a:ea typeface="メイリオ" pitchFamily="50" charset="-128"/>
                <a:cs typeface="メイリオ" pitchFamily="50" charset="-128"/>
              </a:rPr>
              <a:t>氾濫危険水位超過</a:t>
            </a:r>
          </a:p>
        </xdr:txBody>
      </xdr:sp>
      <xdr:sp macro="" textlink="">
        <xdr:nvSpPr>
          <xdr:cNvPr id="66" name="正方形/長方形 65">
            <a:extLst>
              <a:ext uri="{FF2B5EF4-FFF2-40B4-BE49-F238E27FC236}">
                <a16:creationId xmlns:a16="http://schemas.microsoft.com/office/drawing/2014/main" id="{00000000-0008-0000-0100-000042000000}"/>
              </a:ext>
            </a:extLst>
          </xdr:cNvPr>
          <xdr:cNvSpPr/>
        </xdr:nvSpPr>
        <xdr:spPr bwMode="auto">
          <a:xfrm>
            <a:off x="3788942" y="15357415"/>
            <a:ext cx="1039774" cy="491121"/>
          </a:xfrm>
          <a:prstGeom prst="rect">
            <a:avLst/>
          </a:prstGeom>
          <a:solidFill>
            <a:schemeClr val="accent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氾濫警戒情報</a:t>
            </a:r>
          </a:p>
        </xdr:txBody>
      </xdr:sp>
      <xdr:cxnSp macro="">
        <xdr:nvCxnSpPr>
          <xdr:cNvPr id="68" name="直線矢印コネクタ 67">
            <a:extLst>
              <a:ext uri="{FF2B5EF4-FFF2-40B4-BE49-F238E27FC236}">
                <a16:creationId xmlns:a16="http://schemas.microsoft.com/office/drawing/2014/main" id="{00000000-0008-0000-0100-000044000000}"/>
              </a:ext>
            </a:extLst>
          </xdr:cNvPr>
          <xdr:cNvCxnSpPr>
            <a:stCxn id="66" idx="2"/>
            <a:endCxn id="76" idx="0"/>
          </xdr:cNvCxnSpPr>
        </xdr:nvCxnSpPr>
        <xdr:spPr bwMode="auto">
          <a:xfrm>
            <a:off x="4308830" y="15848536"/>
            <a:ext cx="1594" cy="143340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00000000-0008-0000-0100-000045000000}"/>
              </a:ext>
            </a:extLst>
          </xdr:cNvPr>
          <xdr:cNvCxnSpPr>
            <a:stCxn id="76" idx="2"/>
          </xdr:cNvCxnSpPr>
        </xdr:nvCxnSpPr>
        <xdr:spPr bwMode="auto">
          <a:xfrm flipH="1">
            <a:off x="4308831" y="17769354"/>
            <a:ext cx="1593" cy="68966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00000000-0008-0000-0100-000046000000}"/>
              </a:ext>
            </a:extLst>
          </xdr:cNvPr>
          <xdr:cNvCxnSpPr>
            <a:stCxn id="54" idx="2"/>
            <a:endCxn id="60" idx="0"/>
          </xdr:cNvCxnSpPr>
        </xdr:nvCxnSpPr>
        <xdr:spPr bwMode="auto">
          <a:xfrm flipH="1">
            <a:off x="4301419" y="19071287"/>
            <a:ext cx="21244" cy="1094228"/>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a16="http://schemas.microsoft.com/office/drawing/2014/main" id="{00000000-0008-0000-0100-000047000000}"/>
              </a:ext>
            </a:extLst>
          </xdr:cNvPr>
          <xdr:cNvCxnSpPr>
            <a:stCxn id="57" idx="2"/>
          </xdr:cNvCxnSpPr>
        </xdr:nvCxnSpPr>
        <xdr:spPr bwMode="auto">
          <a:xfrm flipH="1">
            <a:off x="5470292" y="16086165"/>
            <a:ext cx="1404" cy="78356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00000000-0008-0000-0100-000049000000}"/>
              </a:ext>
            </a:extLst>
          </xdr:cNvPr>
          <xdr:cNvCxnSpPr>
            <a:stCxn id="49" idx="2"/>
          </xdr:cNvCxnSpPr>
        </xdr:nvCxnSpPr>
        <xdr:spPr bwMode="auto">
          <a:xfrm flipH="1">
            <a:off x="6797006" y="15954823"/>
            <a:ext cx="8937" cy="88522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円/楕円 74">
            <a:extLst>
              <a:ext uri="{FF2B5EF4-FFF2-40B4-BE49-F238E27FC236}">
                <a16:creationId xmlns:a16="http://schemas.microsoft.com/office/drawing/2014/main" id="{00000000-0008-0000-0100-00004B000000}"/>
              </a:ext>
            </a:extLst>
          </xdr:cNvPr>
          <xdr:cNvSpPr/>
        </xdr:nvSpPr>
        <xdr:spPr bwMode="auto">
          <a:xfrm>
            <a:off x="264482" y="13329090"/>
            <a:ext cx="1750654" cy="395727"/>
          </a:xfrm>
          <a:prstGeom prst="ellipse">
            <a:avLst/>
          </a:prstGeom>
          <a:solidFill>
            <a:schemeClr val="accent1"/>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b="1">
                <a:solidFill>
                  <a:schemeClr val="bg1"/>
                </a:solidFill>
                <a:latin typeface="メイリオ" pitchFamily="50" charset="-128"/>
                <a:ea typeface="メイリオ" pitchFamily="50" charset="-128"/>
                <a:cs typeface="メイリオ" pitchFamily="50" charset="-128"/>
              </a:rPr>
              <a:t>水位上昇</a:t>
            </a:r>
          </a:p>
        </xdr:txBody>
      </xdr:sp>
      <xdr:sp macro="" textlink="">
        <xdr:nvSpPr>
          <xdr:cNvPr id="76" name="正方形/長方形 75">
            <a:extLst>
              <a:ext uri="{FF2B5EF4-FFF2-40B4-BE49-F238E27FC236}">
                <a16:creationId xmlns:a16="http://schemas.microsoft.com/office/drawing/2014/main" id="{00000000-0008-0000-0100-00004C000000}"/>
              </a:ext>
            </a:extLst>
          </xdr:cNvPr>
          <xdr:cNvSpPr/>
        </xdr:nvSpPr>
        <xdr:spPr bwMode="auto">
          <a:xfrm>
            <a:off x="3790536" y="17281943"/>
            <a:ext cx="1039774" cy="487411"/>
          </a:xfrm>
          <a:prstGeom prst="rect">
            <a:avLst/>
          </a:prstGeom>
          <a:solidFill>
            <a:schemeClr val="accent6">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避難判断水位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sp macro="" textlink="">
        <xdr:nvSpPr>
          <xdr:cNvPr id="82" name="テキスト ボックス 21">
            <a:extLst>
              <a:ext uri="{FF2B5EF4-FFF2-40B4-BE49-F238E27FC236}">
                <a16:creationId xmlns:a16="http://schemas.microsoft.com/office/drawing/2014/main" id="{00000000-0008-0000-0100-000052000000}"/>
              </a:ext>
            </a:extLst>
          </xdr:cNvPr>
          <xdr:cNvSpPr txBox="1">
            <a:spLocks noChangeArrowheads="1"/>
          </xdr:cNvSpPr>
        </xdr:nvSpPr>
        <xdr:spPr bwMode="auto">
          <a:xfrm>
            <a:off x="10441" y="13727830"/>
            <a:ext cx="1855202" cy="177051"/>
          </a:xfrm>
          <a:prstGeom prst="rect">
            <a:avLst/>
          </a:prstGeom>
          <a:solidFill>
            <a:srgbClr val="FFFF00"/>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氾濫注意水位超過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39" name="テキスト ボックス 21">
            <a:extLst>
              <a:ext uri="{FF2B5EF4-FFF2-40B4-BE49-F238E27FC236}">
                <a16:creationId xmlns:a16="http://schemas.microsoft.com/office/drawing/2014/main" id="{00000000-0008-0000-0100-000027000000}"/>
              </a:ext>
            </a:extLst>
          </xdr:cNvPr>
          <xdr:cNvSpPr txBox="1">
            <a:spLocks noChangeArrowheads="1"/>
          </xdr:cNvSpPr>
        </xdr:nvSpPr>
        <xdr:spPr bwMode="auto">
          <a:xfrm>
            <a:off x="79606" y="16872764"/>
            <a:ext cx="1855202" cy="210906"/>
          </a:xfrm>
          <a:prstGeom prst="rect">
            <a:avLst/>
          </a:prstGeom>
          <a:solidFill>
            <a:schemeClr val="accent2"/>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避難判断水位超過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45" name="テキスト ボックス 157">
            <a:extLst>
              <a:ext uri="{FF2B5EF4-FFF2-40B4-BE49-F238E27FC236}">
                <a16:creationId xmlns:a16="http://schemas.microsoft.com/office/drawing/2014/main" id="{00000000-0008-0000-0100-00002D000000}"/>
              </a:ext>
            </a:extLst>
          </xdr:cNvPr>
          <xdr:cNvSpPr txBox="1"/>
        </xdr:nvSpPr>
        <xdr:spPr>
          <a:xfrm>
            <a:off x="0" y="18254403"/>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警戒レベル４</a:t>
            </a:r>
          </a:p>
        </xdr:txBody>
      </xdr:sp>
      <xdr:sp macro="" textlink="">
        <xdr:nvSpPr>
          <xdr:cNvPr id="46" name="テキスト ボックス 158">
            <a:extLst>
              <a:ext uri="{FF2B5EF4-FFF2-40B4-BE49-F238E27FC236}">
                <a16:creationId xmlns:a16="http://schemas.microsoft.com/office/drawing/2014/main" id="{00000000-0008-0000-0100-00002E000000}"/>
              </a:ext>
            </a:extLst>
          </xdr:cNvPr>
          <xdr:cNvSpPr txBox="1"/>
        </xdr:nvSpPr>
        <xdr:spPr>
          <a:xfrm>
            <a:off x="0" y="19740802"/>
            <a:ext cx="1120490"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警戒レベル５</a:t>
            </a:r>
          </a:p>
        </xdr:txBody>
      </xdr:sp>
      <xdr:sp macro="" textlink="">
        <xdr:nvSpPr>
          <xdr:cNvPr id="32" name="角丸四角形 31">
            <a:extLst>
              <a:ext uri="{FF2B5EF4-FFF2-40B4-BE49-F238E27FC236}">
                <a16:creationId xmlns:a16="http://schemas.microsoft.com/office/drawing/2014/main" id="{00000000-0008-0000-0100-000020000000}"/>
              </a:ext>
            </a:extLst>
          </xdr:cNvPr>
          <xdr:cNvSpPr>
            <a:spLocks noChangeAspect="1"/>
          </xdr:cNvSpPr>
        </xdr:nvSpPr>
        <xdr:spPr bwMode="auto">
          <a:xfrm>
            <a:off x="2157982" y="15038135"/>
            <a:ext cx="1521654" cy="71588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洪水警報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0" y="14320410"/>
            <a:ext cx="1964317" cy="4086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4" name="直線矢印コネクタ 113">
            <a:extLst>
              <a:ext uri="{FF2B5EF4-FFF2-40B4-BE49-F238E27FC236}">
                <a16:creationId xmlns:a16="http://schemas.microsoft.com/office/drawing/2014/main" id="{00000000-0008-0000-0100-000072000000}"/>
              </a:ext>
            </a:extLst>
          </xdr:cNvPr>
          <xdr:cNvCxnSpPr/>
        </xdr:nvCxnSpPr>
        <xdr:spPr bwMode="auto">
          <a:xfrm flipH="1">
            <a:off x="1102313" y="14777490"/>
            <a:ext cx="18178" cy="205560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bwMode="auto">
          <a:xfrm>
            <a:off x="1074647" y="18005961"/>
            <a:ext cx="0" cy="5032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正方形/長方形 123">
            <a:extLst>
              <a:ext uri="{FF2B5EF4-FFF2-40B4-BE49-F238E27FC236}">
                <a16:creationId xmlns:a16="http://schemas.microsoft.com/office/drawing/2014/main" id="{00000000-0008-0000-0100-00007C000000}"/>
              </a:ext>
            </a:extLst>
          </xdr:cNvPr>
          <xdr:cNvSpPr/>
        </xdr:nvSpPr>
        <xdr:spPr bwMode="auto">
          <a:xfrm>
            <a:off x="3791709" y="13393348"/>
            <a:ext cx="1039774" cy="491121"/>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氾濫注意情報</a:t>
            </a:r>
          </a:p>
        </xdr:txBody>
      </xdr:sp>
    </xdr:grpSp>
    <xdr:clientData/>
  </xdr:twoCellAnchor>
  <xdr:twoCellAnchor>
    <xdr:from>
      <xdr:col>5</xdr:col>
      <xdr:colOff>340179</xdr:colOff>
      <xdr:row>77</xdr:row>
      <xdr:rowOff>190500</xdr:rowOff>
    </xdr:from>
    <xdr:to>
      <xdr:col>7</xdr:col>
      <xdr:colOff>2246</xdr:colOff>
      <xdr:row>80</xdr:row>
      <xdr:rowOff>176891</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3741965" y="18873107"/>
          <a:ext cx="1022781" cy="598713"/>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危険水位</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到達</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clientData/>
  </xdr:twoCellAnchor>
  <xdr:twoCellAnchor>
    <xdr:from>
      <xdr:col>9</xdr:col>
      <xdr:colOff>404133</xdr:colOff>
      <xdr:row>67</xdr:row>
      <xdr:rowOff>83002</xdr:rowOff>
    </xdr:from>
    <xdr:to>
      <xdr:col>10</xdr:col>
      <xdr:colOff>825952</xdr:colOff>
      <xdr:row>73</xdr:row>
      <xdr:rowOff>152399</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6109608" y="16685077"/>
          <a:ext cx="1298119" cy="1269547"/>
        </a:xfrm>
        <a:prstGeom prst="roundRect">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382361</xdr:colOff>
      <xdr:row>67</xdr:row>
      <xdr:rowOff>70757</xdr:rowOff>
    </xdr:from>
    <xdr:to>
      <xdr:col>10</xdr:col>
      <xdr:colOff>872216</xdr:colOff>
      <xdr:row>70</xdr:row>
      <xdr:rowOff>43544</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087836" y="16672832"/>
          <a:ext cx="1366155" cy="572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rPr>
            <a:t>警戒レ ベル４</a:t>
          </a:r>
        </a:p>
        <a:p>
          <a:pPr algn="ctr"/>
          <a:r>
            <a:rPr kumimoji="1" lang="ja-JP" altLang="en-US" sz="1000" b="1" u="none" baseline="0">
              <a:solidFill>
                <a:srgbClr val="FF0000"/>
              </a:solidFill>
              <a:latin typeface="ＤＨＰ特太ゴシック体" panose="020B0500000000000000" pitchFamily="50" charset="-128"/>
              <a:ea typeface="ＤＨＰ特太ゴシック体" panose="020B0500000000000000" pitchFamily="50" charset="-128"/>
            </a:rPr>
            <a:t> </a:t>
          </a:r>
          <a:r>
            <a:rPr kumimoji="1" lang="en-US" altLang="ja-JP" sz="10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rPr>
            <a:t>必 ず 避 難</a:t>
          </a:r>
          <a:r>
            <a:rPr kumimoji="1" lang="en-US" altLang="ja-JP" sz="10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81</xdr:row>
      <xdr:rowOff>104775</xdr:rowOff>
    </xdr:from>
    <xdr:to>
      <xdr:col>10</xdr:col>
      <xdr:colOff>830035</xdr:colOff>
      <xdr:row>86</xdr:row>
      <xdr:rowOff>163287</xdr:rowOff>
    </xdr:to>
    <xdr:sp macro="" textlink="">
      <xdr:nvSpPr>
        <xdr:cNvPr id="120" name="角丸四角形 119">
          <a:extLst>
            <a:ext uri="{FF2B5EF4-FFF2-40B4-BE49-F238E27FC236}">
              <a16:creationId xmlns:a16="http://schemas.microsoft.com/office/drawing/2014/main" id="{00000000-0008-0000-0100-000078000000}"/>
            </a:ext>
          </a:extLst>
        </xdr:cNvPr>
        <xdr:cNvSpPr/>
      </xdr:nvSpPr>
      <xdr:spPr>
        <a:xfrm>
          <a:off x="6059261" y="19507200"/>
          <a:ext cx="1352549" cy="1058637"/>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244931</xdr:colOff>
      <xdr:row>81</xdr:row>
      <xdr:rowOff>104775</xdr:rowOff>
    </xdr:from>
    <xdr:to>
      <xdr:col>11</xdr:col>
      <xdr:colOff>68036</xdr:colOff>
      <xdr:row>85</xdr:row>
      <xdr:rowOff>6804</xdr:rowOff>
    </xdr:to>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950406" y="19507200"/>
          <a:ext cx="1575705" cy="702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警戒レベル５</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rPr>
            <a:t>命を守る最善の行動</a:t>
          </a: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50</xdr:row>
      <xdr:rowOff>108857</xdr:rowOff>
    </xdr:from>
    <xdr:to>
      <xdr:col>10</xdr:col>
      <xdr:colOff>816428</xdr:colOff>
      <xdr:row>53</xdr:row>
      <xdr:rowOff>149678</xdr:rowOff>
    </xdr:to>
    <xdr:sp macro="" textlink="">
      <xdr:nvSpPr>
        <xdr:cNvPr id="130" name="角丸四角形 129">
          <a:extLst>
            <a:ext uri="{FF2B5EF4-FFF2-40B4-BE49-F238E27FC236}">
              <a16:creationId xmlns:a16="http://schemas.microsoft.com/office/drawing/2014/main" id="{00000000-0008-0000-0100-000082000000}"/>
            </a:ext>
          </a:extLst>
        </xdr:cNvPr>
        <xdr:cNvSpPr/>
      </xdr:nvSpPr>
      <xdr:spPr>
        <a:xfrm>
          <a:off x="6014357" y="13280571"/>
          <a:ext cx="1333500" cy="653143"/>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312965</xdr:colOff>
      <xdr:row>51</xdr:row>
      <xdr:rowOff>0</xdr:rowOff>
    </xdr:from>
    <xdr:to>
      <xdr:col>11</xdr:col>
      <xdr:colOff>13607</xdr:colOff>
      <xdr:row>53</xdr:row>
      <xdr:rowOff>176893</xdr:rowOff>
    </xdr:to>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973536" y="13375821"/>
          <a:ext cx="1442357"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警戒レベル２</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避難行動の確認</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381000</xdr:colOff>
      <xdr:row>44</xdr:row>
      <xdr:rowOff>0</xdr:rowOff>
    </xdr:from>
    <xdr:to>
      <xdr:col>10</xdr:col>
      <xdr:colOff>830035</xdr:colOff>
      <xdr:row>46</xdr:row>
      <xdr:rowOff>136070</xdr:rowOff>
    </xdr:to>
    <xdr:sp macro="" textlink="">
      <xdr:nvSpPr>
        <xdr:cNvPr id="138" name="角丸四角形 137">
          <a:extLst>
            <a:ext uri="{FF2B5EF4-FFF2-40B4-BE49-F238E27FC236}">
              <a16:creationId xmlns:a16="http://schemas.microsoft.com/office/drawing/2014/main" id="{00000000-0008-0000-0100-00008A000000}"/>
            </a:ext>
          </a:extLst>
        </xdr:cNvPr>
        <xdr:cNvSpPr/>
      </xdr:nvSpPr>
      <xdr:spPr>
        <a:xfrm>
          <a:off x="6041571" y="11947071"/>
          <a:ext cx="1319893" cy="544285"/>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312964</xdr:colOff>
      <xdr:row>44</xdr:row>
      <xdr:rowOff>27215</xdr:rowOff>
    </xdr:from>
    <xdr:to>
      <xdr:col>11</xdr:col>
      <xdr:colOff>13606</xdr:colOff>
      <xdr:row>47</xdr:row>
      <xdr:rowOff>1</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973535" y="11974286"/>
          <a:ext cx="1442357"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警戒レベル１</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心構えを高める</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10</xdr:col>
      <xdr:colOff>163286</xdr:colOff>
      <xdr:row>53</xdr:row>
      <xdr:rowOff>176893</xdr:rowOff>
    </xdr:from>
    <xdr:to>
      <xdr:col>10</xdr:col>
      <xdr:colOff>164275</xdr:colOff>
      <xdr:row>57</xdr:row>
      <xdr:rowOff>192726</xdr:rowOff>
    </xdr:to>
    <xdr:cxnSp macro="">
      <xdr:nvCxnSpPr>
        <xdr:cNvPr id="145" name="直線矢印コネクタ 144">
          <a:extLst>
            <a:ext uri="{FF2B5EF4-FFF2-40B4-BE49-F238E27FC236}">
              <a16:creationId xmlns:a16="http://schemas.microsoft.com/office/drawing/2014/main" id="{00000000-0008-0000-0100-000091000000}"/>
            </a:ext>
          </a:extLst>
        </xdr:cNvPr>
        <xdr:cNvCxnSpPr>
          <a:stCxn id="132" idx="2"/>
          <a:endCxn id="49" idx="0"/>
        </xdr:cNvCxnSpPr>
      </xdr:nvCxnSpPr>
      <xdr:spPr bwMode="auto">
        <a:xfrm>
          <a:off x="6694715" y="13960929"/>
          <a:ext cx="989" cy="83226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47</xdr:row>
      <xdr:rowOff>1</xdr:rowOff>
    </xdr:from>
    <xdr:to>
      <xdr:col>10</xdr:col>
      <xdr:colOff>163285</xdr:colOff>
      <xdr:row>50</xdr:row>
      <xdr:rowOff>108857</xdr:rowOff>
    </xdr:to>
    <xdr:cxnSp macro="">
      <xdr:nvCxnSpPr>
        <xdr:cNvPr id="147" name="直線矢印コネクタ 146">
          <a:extLst>
            <a:ext uri="{FF2B5EF4-FFF2-40B4-BE49-F238E27FC236}">
              <a16:creationId xmlns:a16="http://schemas.microsoft.com/office/drawing/2014/main" id="{00000000-0008-0000-0100-000093000000}"/>
            </a:ext>
          </a:extLst>
        </xdr:cNvPr>
        <xdr:cNvCxnSpPr>
          <a:stCxn id="144" idx="2"/>
          <a:endCxn id="130" idx="0"/>
        </xdr:cNvCxnSpPr>
      </xdr:nvCxnSpPr>
      <xdr:spPr bwMode="auto">
        <a:xfrm flipH="1">
          <a:off x="6681107" y="12559394"/>
          <a:ext cx="13607" cy="72117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435429</xdr:colOff>
      <xdr:row>56</xdr:row>
      <xdr:rowOff>176892</xdr:rowOff>
    </xdr:from>
    <xdr:to>
      <xdr:col>3</xdr:col>
      <xdr:colOff>159800</xdr:colOff>
      <xdr:row>58</xdr:row>
      <xdr:rowOff>75733</xdr:rowOff>
    </xdr:to>
    <xdr:sp macro="" textlink="">
      <xdr:nvSpPr>
        <xdr:cNvPr id="117" name="テキスト ボックス 21">
          <a:extLst>
            <a:ext uri="{FF2B5EF4-FFF2-40B4-BE49-F238E27FC236}">
              <a16:creationId xmlns:a16="http://schemas.microsoft.com/office/drawing/2014/main" id="{00000000-0008-0000-0100-000075000000}"/>
            </a:ext>
          </a:extLst>
        </xdr:cNvPr>
        <xdr:cNvSpPr txBox="1">
          <a:spLocks noChangeArrowheads="1"/>
        </xdr:cNvSpPr>
      </xdr:nvSpPr>
      <xdr:spPr bwMode="auto">
        <a:xfrm>
          <a:off x="1115786" y="14573249"/>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早期避難</a:t>
          </a:r>
        </a:p>
      </xdr:txBody>
    </xdr:sp>
    <xdr:clientData/>
  </xdr:twoCellAnchor>
  <xdr:twoCellAnchor>
    <xdr:from>
      <xdr:col>1</xdr:col>
      <xdr:colOff>367393</xdr:colOff>
      <xdr:row>73</xdr:row>
      <xdr:rowOff>136072</xdr:rowOff>
    </xdr:from>
    <xdr:to>
      <xdr:col>3</xdr:col>
      <xdr:colOff>91764</xdr:colOff>
      <xdr:row>75</xdr:row>
      <xdr:rowOff>34913</xdr:rowOff>
    </xdr:to>
    <xdr:sp macro="" textlink="">
      <xdr:nvSpPr>
        <xdr:cNvPr id="118" name="テキスト ボックス 21">
          <a:extLst>
            <a:ext uri="{FF2B5EF4-FFF2-40B4-BE49-F238E27FC236}">
              <a16:creationId xmlns:a16="http://schemas.microsoft.com/office/drawing/2014/main" id="{00000000-0008-0000-0100-000076000000}"/>
            </a:ext>
          </a:extLst>
        </xdr:cNvPr>
        <xdr:cNvSpPr txBox="1">
          <a:spLocks noChangeArrowheads="1"/>
        </xdr:cNvSpPr>
      </xdr:nvSpPr>
      <xdr:spPr bwMode="auto">
        <a:xfrm>
          <a:off x="1047750" y="18002251"/>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避　　難</a:t>
          </a:r>
        </a:p>
      </xdr:txBody>
    </xdr:sp>
    <xdr:clientData/>
  </xdr:twoCellAnchor>
  <xdr:twoCellAnchor>
    <xdr:from>
      <xdr:col>1</xdr:col>
      <xdr:colOff>367393</xdr:colOff>
      <xdr:row>80</xdr:row>
      <xdr:rowOff>149678</xdr:rowOff>
    </xdr:from>
    <xdr:to>
      <xdr:col>3</xdr:col>
      <xdr:colOff>91764</xdr:colOff>
      <xdr:row>82</xdr:row>
      <xdr:rowOff>48519</xdr:rowOff>
    </xdr:to>
    <xdr:sp macro="" textlink="">
      <xdr:nvSpPr>
        <xdr:cNvPr id="119" name="テキスト ボックス 21">
          <a:extLst>
            <a:ext uri="{FF2B5EF4-FFF2-40B4-BE49-F238E27FC236}">
              <a16:creationId xmlns:a16="http://schemas.microsoft.com/office/drawing/2014/main" id="{00000000-0008-0000-0100-000077000000}"/>
            </a:ext>
          </a:extLst>
        </xdr:cNvPr>
        <xdr:cNvSpPr txBox="1">
          <a:spLocks noChangeArrowheads="1"/>
        </xdr:cNvSpPr>
      </xdr:nvSpPr>
      <xdr:spPr bwMode="auto">
        <a:xfrm>
          <a:off x="1047750" y="19444607"/>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緊急対応</a:t>
          </a:r>
          <a:endParaRPr lang="ja-JP" altLang="en-US" sz="11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5</xdr:col>
      <xdr:colOff>326571</xdr:colOff>
      <xdr:row>52</xdr:row>
      <xdr:rowOff>190500</xdr:rowOff>
    </xdr:from>
    <xdr:to>
      <xdr:col>6</xdr:col>
      <xdr:colOff>668995</xdr:colOff>
      <xdr:row>55</xdr:row>
      <xdr:rowOff>60655</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bwMode="auto">
        <a:xfrm>
          <a:off x="3728357" y="13770429"/>
          <a:ext cx="1022781" cy="482476"/>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clientData/>
  </xdr:twoCellAnchor>
  <xdr:twoCellAnchor>
    <xdr:from>
      <xdr:col>6</xdr:col>
      <xdr:colOff>156268</xdr:colOff>
      <xdr:row>55</xdr:row>
      <xdr:rowOff>60655</xdr:rowOff>
    </xdr:from>
    <xdr:to>
      <xdr:col>6</xdr:col>
      <xdr:colOff>157605</xdr:colOff>
      <xdr:row>59</xdr:row>
      <xdr:rowOff>175108</xdr:rowOff>
    </xdr:to>
    <xdr:cxnSp macro="">
      <xdr:nvCxnSpPr>
        <xdr:cNvPr id="134" name="直線矢印コネクタ 133">
          <a:extLst>
            <a:ext uri="{FF2B5EF4-FFF2-40B4-BE49-F238E27FC236}">
              <a16:creationId xmlns:a16="http://schemas.microsoft.com/office/drawing/2014/main" id="{00000000-0008-0000-0100-000086000000}"/>
            </a:ext>
          </a:extLst>
        </xdr:cNvPr>
        <xdr:cNvCxnSpPr>
          <a:stCxn id="133" idx="2"/>
          <a:endCxn id="66" idx="0"/>
        </xdr:cNvCxnSpPr>
      </xdr:nvCxnSpPr>
      <xdr:spPr bwMode="auto">
        <a:xfrm flipH="1">
          <a:off x="4238411" y="14252905"/>
          <a:ext cx="1337" cy="930882"/>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176893</xdr:colOff>
      <xdr:row>73</xdr:row>
      <xdr:rowOff>152399</xdr:rowOff>
    </xdr:from>
    <xdr:to>
      <xdr:col>10</xdr:col>
      <xdr:colOff>180975</xdr:colOff>
      <xdr:row>80</xdr:row>
      <xdr:rowOff>190500</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stCxn id="28" idx="2"/>
        </xdr:cNvCxnSpPr>
      </xdr:nvCxnSpPr>
      <xdr:spPr bwMode="auto">
        <a:xfrm>
          <a:off x="6758668" y="17954624"/>
          <a:ext cx="4082" cy="143827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408215</xdr:colOff>
      <xdr:row>84</xdr:row>
      <xdr:rowOff>68037</xdr:rowOff>
    </xdr:from>
    <xdr:to>
      <xdr:col>10</xdr:col>
      <xdr:colOff>775607</xdr:colOff>
      <xdr:row>86</xdr:row>
      <xdr:rowOff>81683</xdr:rowOff>
    </xdr:to>
    <xdr:sp macro="" textlink="">
      <xdr:nvSpPr>
        <xdr:cNvPr id="218" name="テキスト ボックス 102">
          <a:extLst>
            <a:ext uri="{FF2B5EF4-FFF2-40B4-BE49-F238E27FC236}">
              <a16:creationId xmlns:a16="http://schemas.microsoft.com/office/drawing/2014/main" id="{00000000-0008-0000-0100-0000DA000000}"/>
            </a:ext>
          </a:extLst>
        </xdr:cNvPr>
        <xdr:cNvSpPr txBox="1"/>
      </xdr:nvSpPr>
      <xdr:spPr>
        <a:xfrm>
          <a:off x="6068786" y="20179394"/>
          <a:ext cx="1238250" cy="421860"/>
        </a:xfrm>
        <a:prstGeom prst="roundRect">
          <a:avLst/>
        </a:prstGeom>
        <a:solidFill>
          <a:schemeClr val="tx1"/>
        </a:solidFill>
        <a:ln w="2540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緊急安全確保</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185</xdr:row>
      <xdr:rowOff>11205</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3629459" y="46818176"/>
          <a:ext cx="433917" cy="400050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a:extLst>
            <a:ext uri="{FF2B5EF4-FFF2-40B4-BE49-F238E27FC236}">
              <a16:creationId xmlns:a16="http://schemas.microsoft.com/office/drawing/2014/main" id="{00000000-0008-0000-02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takahashi.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V353"/>
  <sheetViews>
    <sheetView view="pageBreakPreview" topLeftCell="A332" zoomScale="80" zoomScaleNormal="70" zoomScaleSheetLayoutView="80" workbookViewId="0">
      <selection activeCell="P354" sqref="P354"/>
    </sheetView>
  </sheetViews>
  <sheetFormatPr defaultColWidth="9" defaultRowHeight="14.25" x14ac:dyDescent="0.15"/>
  <cols>
    <col min="1" max="1" width="4.5" style="6" customWidth="1"/>
    <col min="2" max="2" width="45.375" style="6" customWidth="1"/>
    <col min="3" max="3" width="5.625" style="6" customWidth="1"/>
    <col min="4" max="4" width="3.5" style="6" bestFit="1" customWidth="1"/>
    <col min="5" max="5" width="4" style="6" customWidth="1"/>
    <col min="6" max="6" width="3.5" style="6" bestFit="1" customWidth="1"/>
    <col min="7" max="7" width="4.875" style="6" customWidth="1"/>
    <col min="8" max="8" width="6.375" style="6" customWidth="1"/>
    <col min="9" max="9" width="9.875" style="6" customWidth="1"/>
    <col min="10" max="10" width="28.375" style="108" customWidth="1"/>
    <col min="11" max="11" width="9.5" style="371" bestFit="1" customWidth="1"/>
    <col min="12" max="20" width="9" style="6" customWidth="1"/>
    <col min="21" max="16384" width="9" style="6"/>
  </cols>
  <sheetData>
    <row r="1" spans="1:16" ht="21" x14ac:dyDescent="0.15">
      <c r="A1" s="100" t="s">
        <v>255</v>
      </c>
    </row>
    <row r="2" spans="1:16" ht="17.25" customHeight="1" x14ac:dyDescent="0.15"/>
    <row r="3" spans="1:16" ht="24.75" thickBot="1" x14ac:dyDescent="0.2">
      <c r="A3" s="101" t="s">
        <v>82</v>
      </c>
    </row>
    <row r="4" spans="1:16" ht="114.75" customHeight="1" thickBot="1" x14ac:dyDescent="0.2">
      <c r="A4" s="447" t="s">
        <v>321</v>
      </c>
      <c r="B4" s="448"/>
      <c r="C4" s="448"/>
      <c r="D4" s="448"/>
      <c r="E4" s="448"/>
      <c r="F4" s="448"/>
      <c r="G4" s="448"/>
      <c r="H4" s="448"/>
      <c r="I4" s="448"/>
      <c r="J4" s="449"/>
    </row>
    <row r="5" spans="1:16" ht="17.25" customHeight="1" x14ac:dyDescent="0.15">
      <c r="A5" s="454" t="s">
        <v>0</v>
      </c>
      <c r="B5" s="453"/>
      <c r="C5" s="453" t="s">
        <v>1</v>
      </c>
      <c r="D5" s="453"/>
      <c r="E5" s="453"/>
      <c r="F5" s="453"/>
      <c r="G5" s="453"/>
      <c r="H5" s="453"/>
      <c r="I5" s="453"/>
      <c r="J5" s="279" t="s">
        <v>258</v>
      </c>
    </row>
    <row r="6" spans="1:16" ht="24.75" customHeight="1" x14ac:dyDescent="0.15">
      <c r="A6" s="400" t="s">
        <v>260</v>
      </c>
      <c r="B6" s="401"/>
      <c r="C6" s="401"/>
      <c r="D6" s="401"/>
      <c r="E6" s="401"/>
      <c r="F6" s="401"/>
      <c r="G6" s="401"/>
      <c r="H6" s="401"/>
      <c r="I6" s="401"/>
      <c r="J6" s="402"/>
    </row>
    <row r="7" spans="1:16" ht="7.5" customHeight="1" thickBot="1" x14ac:dyDescent="0.2">
      <c r="A7" s="32"/>
      <c r="B7" s="30"/>
      <c r="C7" s="30"/>
      <c r="D7" s="30"/>
      <c r="E7" s="30"/>
      <c r="F7" s="30"/>
      <c r="G7" s="30"/>
      <c r="H7" s="30"/>
      <c r="I7" s="30"/>
      <c r="J7" s="109"/>
    </row>
    <row r="8" spans="1:16" s="26" customFormat="1" ht="17.25" customHeight="1" thickBot="1" x14ac:dyDescent="0.2">
      <c r="A8" s="96" t="s">
        <v>100</v>
      </c>
      <c r="B8" s="97" t="s">
        <v>113</v>
      </c>
      <c r="C8" s="126"/>
      <c r="D8" s="34" t="s">
        <v>19</v>
      </c>
      <c r="E8" s="126"/>
      <c r="F8" s="34" t="s">
        <v>20</v>
      </c>
      <c r="G8" s="126"/>
      <c r="H8" s="34" t="s">
        <v>21</v>
      </c>
      <c r="I8" s="34"/>
      <c r="J8" s="110">
        <v>44287</v>
      </c>
      <c r="K8" s="372"/>
    </row>
    <row r="9" spans="1:16" s="26" customFormat="1" ht="7.5" customHeight="1" thickBot="1" x14ac:dyDescent="0.2">
      <c r="A9" s="33"/>
      <c r="B9" s="48"/>
      <c r="C9" s="31"/>
      <c r="D9" s="34"/>
      <c r="E9" s="31"/>
      <c r="F9" s="34"/>
      <c r="G9" s="31"/>
      <c r="H9" s="34"/>
      <c r="I9" s="34"/>
      <c r="J9" s="110"/>
      <c r="K9" s="372"/>
    </row>
    <row r="10" spans="1:16" ht="17.25" customHeight="1" thickBot="1" x14ac:dyDescent="0.2">
      <c r="A10" s="90" t="s">
        <v>100</v>
      </c>
      <c r="B10" s="242" t="s">
        <v>114</v>
      </c>
      <c r="C10" s="410"/>
      <c r="D10" s="411"/>
      <c r="E10" s="411"/>
      <c r="F10" s="411"/>
      <c r="G10" s="411"/>
      <c r="H10" s="411"/>
      <c r="I10" s="412"/>
      <c r="J10" s="111" t="s">
        <v>344</v>
      </c>
    </row>
    <row r="11" spans="1:16" ht="7.5" customHeight="1" thickBot="1" x14ac:dyDescent="0.2">
      <c r="A11" s="36"/>
      <c r="B11" s="49"/>
      <c r="C11" s="38"/>
      <c r="D11" s="38"/>
      <c r="E11" s="38"/>
      <c r="F11" s="38"/>
      <c r="G11" s="38"/>
      <c r="H11" s="38"/>
      <c r="I11" s="38"/>
      <c r="J11" s="111"/>
    </row>
    <row r="12" spans="1:16" ht="17.25" customHeight="1" thickBot="1" x14ac:dyDescent="0.2">
      <c r="A12" s="90" t="s">
        <v>100</v>
      </c>
      <c r="B12" s="242" t="s">
        <v>432</v>
      </c>
      <c r="C12" s="410"/>
      <c r="D12" s="411"/>
      <c r="E12" s="411"/>
      <c r="F12" s="411"/>
      <c r="G12" s="411"/>
      <c r="H12" s="411"/>
      <c r="I12" s="412"/>
      <c r="J12" s="111" t="s">
        <v>346</v>
      </c>
      <c r="L12" s="391" t="s">
        <v>345</v>
      </c>
      <c r="M12" s="391"/>
      <c r="N12" s="391"/>
      <c r="O12" s="391"/>
      <c r="P12" s="391"/>
    </row>
    <row r="13" spans="1:16" ht="7.5" customHeight="1" thickBot="1" x14ac:dyDescent="0.2">
      <c r="A13" s="36"/>
      <c r="B13" s="49"/>
      <c r="C13" s="37"/>
      <c r="D13" s="37"/>
      <c r="E13" s="37"/>
      <c r="F13" s="37"/>
      <c r="G13" s="37"/>
      <c r="H13" s="37"/>
      <c r="I13" s="37"/>
      <c r="J13" s="111"/>
      <c r="L13" s="391"/>
      <c r="M13" s="391"/>
      <c r="N13" s="391"/>
      <c r="O13" s="391"/>
      <c r="P13" s="391"/>
    </row>
    <row r="14" spans="1:16" ht="17.25" customHeight="1" thickBot="1" x14ac:dyDescent="0.2">
      <c r="A14" s="90" t="s">
        <v>100</v>
      </c>
      <c r="B14" s="242" t="s">
        <v>115</v>
      </c>
      <c r="C14" s="410"/>
      <c r="D14" s="411"/>
      <c r="E14" s="411"/>
      <c r="F14" s="411"/>
      <c r="G14" s="411"/>
      <c r="H14" s="411"/>
      <c r="I14" s="412"/>
      <c r="J14" s="111" t="s">
        <v>347</v>
      </c>
      <c r="L14" s="391"/>
      <c r="M14" s="391"/>
      <c r="N14" s="391"/>
      <c r="O14" s="391"/>
      <c r="P14" s="391"/>
    </row>
    <row r="15" spans="1:16" ht="7.5" customHeight="1" thickBot="1" x14ac:dyDescent="0.2">
      <c r="A15" s="36"/>
      <c r="B15" s="49"/>
      <c r="C15" s="37"/>
      <c r="D15" s="37"/>
      <c r="E15" s="37"/>
      <c r="F15" s="37"/>
      <c r="G15" s="37"/>
      <c r="H15" s="37"/>
      <c r="I15" s="37"/>
      <c r="J15" s="111"/>
      <c r="L15" s="391"/>
      <c r="M15" s="391"/>
      <c r="N15" s="391"/>
      <c r="O15" s="391"/>
      <c r="P15" s="391"/>
    </row>
    <row r="16" spans="1:16" ht="17.25" customHeight="1" thickBot="1" x14ac:dyDescent="0.2">
      <c r="A16" s="90" t="s">
        <v>100</v>
      </c>
      <c r="B16" s="209" t="s">
        <v>116</v>
      </c>
      <c r="C16" s="410"/>
      <c r="D16" s="411"/>
      <c r="E16" s="411"/>
      <c r="F16" s="411"/>
      <c r="G16" s="411"/>
      <c r="H16" s="411"/>
      <c r="I16" s="412"/>
      <c r="J16" s="111" t="s">
        <v>348</v>
      </c>
      <c r="L16" s="391"/>
      <c r="M16" s="391"/>
      <c r="N16" s="391"/>
      <c r="O16" s="391"/>
      <c r="P16" s="391"/>
    </row>
    <row r="17" spans="1:16" ht="7.5" customHeight="1" thickBot="1" x14ac:dyDescent="0.2">
      <c r="A17" s="90"/>
      <c r="B17" s="240"/>
      <c r="C17" s="95"/>
      <c r="D17" s="95"/>
      <c r="E17" s="95"/>
      <c r="F17" s="95"/>
      <c r="G17" s="95"/>
      <c r="H17" s="95"/>
      <c r="I17" s="95"/>
      <c r="J17" s="111"/>
      <c r="L17" s="391"/>
      <c r="M17" s="391"/>
      <c r="N17" s="391"/>
      <c r="O17" s="391"/>
      <c r="P17" s="391"/>
    </row>
    <row r="18" spans="1:16" ht="17.25" customHeight="1" thickBot="1" x14ac:dyDescent="0.2">
      <c r="A18" s="90" t="s">
        <v>100</v>
      </c>
      <c r="B18" s="209" t="s">
        <v>196</v>
      </c>
      <c r="C18" s="410"/>
      <c r="D18" s="411"/>
      <c r="E18" s="411"/>
      <c r="F18" s="411"/>
      <c r="G18" s="411"/>
      <c r="H18" s="411"/>
      <c r="I18" s="412"/>
      <c r="J18" s="213" t="s">
        <v>197</v>
      </c>
      <c r="L18" s="93"/>
      <c r="M18" s="93"/>
      <c r="N18" s="93"/>
      <c r="O18" s="93"/>
      <c r="P18" s="93"/>
    </row>
    <row r="19" spans="1:16" ht="7.5" customHeight="1" x14ac:dyDescent="0.15">
      <c r="A19" s="90"/>
      <c r="B19" s="240"/>
      <c r="C19" s="95"/>
      <c r="D19" s="95"/>
      <c r="E19" s="95"/>
      <c r="F19" s="95"/>
      <c r="G19" s="95"/>
      <c r="H19" s="95"/>
      <c r="I19" s="95"/>
      <c r="J19" s="111"/>
      <c r="L19" s="93"/>
      <c r="M19" s="93"/>
      <c r="N19" s="93"/>
      <c r="O19" s="93"/>
      <c r="P19" s="93"/>
    </row>
    <row r="20" spans="1:16" ht="24.75" customHeight="1" x14ac:dyDescent="0.15">
      <c r="A20" s="400" t="s">
        <v>254</v>
      </c>
      <c r="B20" s="401"/>
      <c r="C20" s="401"/>
      <c r="D20" s="401"/>
      <c r="E20" s="401"/>
      <c r="F20" s="401"/>
      <c r="G20" s="401"/>
      <c r="H20" s="401"/>
      <c r="I20" s="401"/>
      <c r="J20" s="402"/>
    </row>
    <row r="21" spans="1:16" ht="17.25" customHeight="1" x14ac:dyDescent="0.15">
      <c r="A21" s="406" t="s">
        <v>112</v>
      </c>
      <c r="B21" s="407"/>
      <c r="C21" s="239"/>
      <c r="D21" s="239"/>
      <c r="E21" s="239"/>
      <c r="F21" s="239"/>
      <c r="G21" s="239"/>
      <c r="H21" s="239"/>
      <c r="I21" s="239"/>
      <c r="J21" s="120"/>
      <c r="L21" s="93"/>
      <c r="M21" s="93"/>
      <c r="N21" s="93"/>
      <c r="O21" s="93"/>
      <c r="P21" s="93"/>
    </row>
    <row r="22" spans="1:16" ht="7.5" customHeight="1" thickBot="1" x14ac:dyDescent="0.2">
      <c r="A22" s="90"/>
      <c r="B22" s="240"/>
      <c r="C22" s="95"/>
      <c r="D22" s="95"/>
      <c r="E22" s="95"/>
      <c r="F22" s="95"/>
      <c r="G22" s="95"/>
      <c r="H22" s="95"/>
      <c r="I22" s="95"/>
      <c r="J22" s="111"/>
    </row>
    <row r="23" spans="1:16" ht="17.25" customHeight="1" thickBot="1" x14ac:dyDescent="0.2">
      <c r="A23" s="90"/>
      <c r="B23" s="240" t="s">
        <v>57</v>
      </c>
      <c r="C23" s="397" t="s">
        <v>35</v>
      </c>
      <c r="D23" s="397"/>
      <c r="E23" s="395"/>
      <c r="F23" s="396"/>
      <c r="G23" s="397" t="s">
        <v>36</v>
      </c>
      <c r="H23" s="397"/>
      <c r="I23" s="127"/>
      <c r="J23" s="111" t="s">
        <v>349</v>
      </c>
      <c r="L23" s="421" t="s">
        <v>78</v>
      </c>
      <c r="M23" s="423"/>
      <c r="N23" s="423"/>
      <c r="O23" s="423"/>
      <c r="P23" s="423"/>
    </row>
    <row r="24" spans="1:16" ht="7.5" customHeight="1" thickBot="1" x14ac:dyDescent="0.2">
      <c r="A24" s="90"/>
      <c r="B24" s="240"/>
      <c r="C24" s="95"/>
      <c r="D24" s="95"/>
      <c r="E24" s="95"/>
      <c r="F24" s="95"/>
      <c r="G24" s="95"/>
      <c r="H24" s="95"/>
      <c r="I24" s="95"/>
      <c r="J24" s="111"/>
      <c r="L24" s="423"/>
      <c r="M24" s="423"/>
      <c r="N24" s="423"/>
      <c r="O24" s="423"/>
      <c r="P24" s="423"/>
    </row>
    <row r="25" spans="1:16" ht="17.25" customHeight="1" thickBot="1" x14ac:dyDescent="0.2">
      <c r="A25" s="90"/>
      <c r="B25" s="240" t="s">
        <v>39</v>
      </c>
      <c r="C25" s="397" t="s">
        <v>35</v>
      </c>
      <c r="D25" s="397"/>
      <c r="E25" s="395"/>
      <c r="F25" s="396"/>
      <c r="G25" s="397" t="s">
        <v>36</v>
      </c>
      <c r="H25" s="397"/>
      <c r="I25" s="127"/>
      <c r="J25" s="111" t="s">
        <v>350</v>
      </c>
      <c r="L25" s="423"/>
      <c r="M25" s="423"/>
      <c r="N25" s="423"/>
      <c r="O25" s="423"/>
      <c r="P25" s="423"/>
    </row>
    <row r="26" spans="1:16" ht="7.5" customHeight="1" thickBot="1" x14ac:dyDescent="0.2">
      <c r="A26" s="90"/>
      <c r="B26" s="240"/>
      <c r="C26" s="95"/>
      <c r="D26" s="95"/>
      <c r="E26" s="95"/>
      <c r="F26" s="95"/>
      <c r="G26" s="95"/>
      <c r="H26" s="95"/>
      <c r="I26" s="95"/>
      <c r="J26" s="111"/>
      <c r="L26" s="423"/>
      <c r="M26" s="423"/>
      <c r="N26" s="423"/>
      <c r="O26" s="423"/>
      <c r="P26" s="423"/>
    </row>
    <row r="27" spans="1:16" ht="17.25" customHeight="1" thickBot="1" x14ac:dyDescent="0.2">
      <c r="A27" s="90"/>
      <c r="B27" s="240" t="s">
        <v>34</v>
      </c>
      <c r="C27" s="82" t="s">
        <v>76</v>
      </c>
      <c r="D27" s="94"/>
      <c r="E27" s="83"/>
      <c r="F27" s="83"/>
      <c r="G27" s="424"/>
      <c r="H27" s="425"/>
      <c r="I27" s="426"/>
      <c r="J27" s="111" t="s">
        <v>94</v>
      </c>
      <c r="L27" s="423"/>
      <c r="M27" s="423"/>
      <c r="N27" s="423"/>
      <c r="O27" s="423"/>
      <c r="P27" s="423"/>
    </row>
    <row r="28" spans="1:16" ht="7.5" customHeight="1" thickBot="1" x14ac:dyDescent="0.2">
      <c r="A28" s="90"/>
      <c r="B28" s="240"/>
      <c r="C28" s="94"/>
      <c r="D28" s="94"/>
      <c r="E28" s="83"/>
      <c r="F28" s="83"/>
      <c r="G28" s="94"/>
      <c r="H28" s="94"/>
      <c r="I28" s="84"/>
      <c r="J28" s="111"/>
      <c r="L28" s="423"/>
      <c r="M28" s="423"/>
      <c r="N28" s="423"/>
      <c r="O28" s="423"/>
      <c r="P28" s="423"/>
    </row>
    <row r="29" spans="1:16" ht="17.25" customHeight="1" thickBot="1" x14ac:dyDescent="0.2">
      <c r="A29" s="90"/>
      <c r="B29" s="240"/>
      <c r="C29" s="397" t="s">
        <v>35</v>
      </c>
      <c r="D29" s="397"/>
      <c r="E29" s="395"/>
      <c r="F29" s="396"/>
      <c r="G29" s="397" t="s">
        <v>36</v>
      </c>
      <c r="H29" s="397"/>
      <c r="I29" s="130"/>
      <c r="J29" s="111" t="s">
        <v>350</v>
      </c>
      <c r="L29" s="423"/>
      <c r="M29" s="423"/>
      <c r="N29" s="423"/>
      <c r="O29" s="423"/>
      <c r="P29" s="423"/>
    </row>
    <row r="30" spans="1:16" ht="7.5" customHeight="1" x14ac:dyDescent="0.15">
      <c r="A30" s="35"/>
      <c r="B30" s="27"/>
      <c r="C30" s="28"/>
      <c r="D30" s="28"/>
      <c r="E30" s="28"/>
      <c r="F30" s="28"/>
      <c r="G30" s="28"/>
      <c r="H30" s="28"/>
      <c r="I30" s="28"/>
      <c r="J30" s="112"/>
    </row>
    <row r="31" spans="1:16" ht="17.25" customHeight="1" x14ac:dyDescent="0.15">
      <c r="A31" s="455" t="s">
        <v>211</v>
      </c>
      <c r="B31" s="456"/>
      <c r="C31" s="250"/>
      <c r="D31" s="250"/>
      <c r="E31" s="250"/>
      <c r="F31" s="250"/>
      <c r="G31" s="250"/>
      <c r="H31" s="250"/>
      <c r="I31" s="250"/>
      <c r="J31" s="251"/>
      <c r="L31" s="93"/>
      <c r="M31" s="93"/>
      <c r="N31" s="93"/>
      <c r="O31" s="93"/>
      <c r="P31" s="93"/>
    </row>
    <row r="32" spans="1:16" ht="7.5" customHeight="1" x14ac:dyDescent="0.15">
      <c r="A32" s="90"/>
      <c r="B32" s="240"/>
      <c r="C32" s="95"/>
      <c r="D32" s="95"/>
      <c r="E32" s="95"/>
      <c r="F32" s="95"/>
      <c r="G32" s="95"/>
      <c r="H32" s="95"/>
      <c r="I32" s="95"/>
      <c r="J32" s="111"/>
    </row>
    <row r="33" spans="1:16" ht="17.25" customHeight="1" x14ac:dyDescent="0.15">
      <c r="A33" s="90" t="s">
        <v>100</v>
      </c>
      <c r="B33" s="240" t="s">
        <v>322</v>
      </c>
      <c r="C33" s="397" t="s">
        <v>35</v>
      </c>
      <c r="D33" s="397"/>
      <c r="E33" s="240" t="s">
        <v>210</v>
      </c>
      <c r="F33" s="240"/>
      <c r="G33" s="397" t="s">
        <v>36</v>
      </c>
      <c r="H33" s="397"/>
      <c r="I33" s="240" t="s">
        <v>210</v>
      </c>
      <c r="J33" s="252"/>
    </row>
    <row r="34" spans="1:16" ht="7.5" customHeight="1" thickBot="1" x14ac:dyDescent="0.2">
      <c r="A34" s="36"/>
      <c r="B34" s="49"/>
      <c r="C34" s="240"/>
      <c r="D34" s="240"/>
      <c r="E34" s="240"/>
      <c r="F34" s="240"/>
      <c r="G34" s="240"/>
      <c r="H34" s="240"/>
      <c r="I34" s="240"/>
      <c r="J34" s="252"/>
    </row>
    <row r="35" spans="1:16" ht="17.25" customHeight="1" thickBot="1" x14ac:dyDescent="0.2">
      <c r="A35" s="90"/>
      <c r="B35" s="218" t="s">
        <v>208</v>
      </c>
      <c r="C35" s="397" t="s">
        <v>35</v>
      </c>
      <c r="D35" s="397"/>
      <c r="E35" s="395"/>
      <c r="F35" s="396"/>
      <c r="G35" s="397" t="s">
        <v>36</v>
      </c>
      <c r="H35" s="397"/>
      <c r="I35" s="127"/>
      <c r="J35" s="377" t="s">
        <v>354</v>
      </c>
      <c r="L35" s="427" t="s">
        <v>232</v>
      </c>
      <c r="M35" s="428"/>
      <c r="N35" s="428"/>
      <c r="O35" s="428"/>
      <c r="P35" s="428"/>
    </row>
    <row r="36" spans="1:16" ht="7.5" customHeight="1" thickBot="1" x14ac:dyDescent="0.2">
      <c r="A36" s="90"/>
      <c r="B36" s="240"/>
      <c r="C36" s="240"/>
      <c r="D36" s="240"/>
      <c r="E36" s="240"/>
      <c r="F36" s="240"/>
      <c r="G36" s="240"/>
      <c r="H36" s="240"/>
      <c r="I36" s="240"/>
      <c r="J36" s="252"/>
      <c r="L36" s="428"/>
      <c r="M36" s="428"/>
      <c r="N36" s="428"/>
      <c r="O36" s="428"/>
      <c r="P36" s="428"/>
    </row>
    <row r="37" spans="1:16" ht="17.25" customHeight="1" thickBot="1" x14ac:dyDescent="0.2">
      <c r="A37" s="90"/>
      <c r="B37" s="218" t="s">
        <v>209</v>
      </c>
      <c r="C37" s="397" t="s">
        <v>35</v>
      </c>
      <c r="D37" s="397"/>
      <c r="E37" s="395"/>
      <c r="F37" s="396"/>
      <c r="G37" s="397" t="s">
        <v>36</v>
      </c>
      <c r="H37" s="397"/>
      <c r="I37" s="127"/>
      <c r="J37" s="377" t="s">
        <v>351</v>
      </c>
      <c r="L37" s="428"/>
      <c r="M37" s="428"/>
      <c r="N37" s="428"/>
      <c r="O37" s="428"/>
      <c r="P37" s="428"/>
    </row>
    <row r="38" spans="1:16" ht="7.5" customHeight="1" thickBot="1" x14ac:dyDescent="0.2">
      <c r="A38" s="90"/>
      <c r="B38" s="240"/>
      <c r="C38" s="240"/>
      <c r="D38" s="240"/>
      <c r="E38" s="240"/>
      <c r="F38" s="240"/>
      <c r="G38" s="240"/>
      <c r="H38" s="240"/>
      <c r="I38" s="240"/>
      <c r="J38" s="252"/>
      <c r="L38" s="428"/>
      <c r="M38" s="428"/>
      <c r="N38" s="428"/>
      <c r="O38" s="428"/>
      <c r="P38" s="428"/>
    </row>
    <row r="39" spans="1:16" ht="17.25" customHeight="1" thickBot="1" x14ac:dyDescent="0.2">
      <c r="A39" s="90"/>
      <c r="B39" s="218" t="s">
        <v>339</v>
      </c>
      <c r="C39" s="397" t="s">
        <v>35</v>
      </c>
      <c r="D39" s="397"/>
      <c r="E39" s="395"/>
      <c r="F39" s="396"/>
      <c r="G39" s="397" t="s">
        <v>36</v>
      </c>
      <c r="H39" s="397"/>
      <c r="I39" s="130"/>
      <c r="J39" s="377" t="s">
        <v>352</v>
      </c>
      <c r="L39" s="428"/>
      <c r="M39" s="428"/>
      <c r="N39" s="428"/>
      <c r="O39" s="428"/>
      <c r="P39" s="428"/>
    </row>
    <row r="40" spans="1:16" ht="7.5" customHeight="1" thickBot="1" x14ac:dyDescent="0.2">
      <c r="A40" s="90"/>
      <c r="B40" s="240"/>
      <c r="C40" s="240"/>
      <c r="D40" s="240"/>
      <c r="E40" s="240"/>
      <c r="F40" s="240"/>
      <c r="G40" s="240"/>
      <c r="H40" s="240"/>
      <c r="I40" s="240"/>
      <c r="J40" s="252"/>
      <c r="L40" s="428"/>
      <c r="M40" s="428"/>
      <c r="N40" s="428"/>
      <c r="O40" s="428"/>
      <c r="P40" s="428"/>
    </row>
    <row r="41" spans="1:16" ht="17.25" customHeight="1" thickBot="1" x14ac:dyDescent="0.2">
      <c r="A41" s="90"/>
      <c r="B41" s="218"/>
      <c r="C41" s="397" t="s">
        <v>35</v>
      </c>
      <c r="D41" s="397"/>
      <c r="E41" s="395"/>
      <c r="F41" s="396"/>
      <c r="G41" s="397" t="s">
        <v>36</v>
      </c>
      <c r="H41" s="397"/>
      <c r="I41" s="130"/>
      <c r="J41" s="252"/>
      <c r="L41" s="428"/>
      <c r="M41" s="428"/>
      <c r="N41" s="428"/>
      <c r="O41" s="428"/>
      <c r="P41" s="428"/>
    </row>
    <row r="42" spans="1:16" ht="7.5" customHeight="1" thickBot="1" x14ac:dyDescent="0.2">
      <c r="A42" s="90"/>
      <c r="B42" s="240"/>
      <c r="C42" s="240"/>
      <c r="D42" s="240"/>
      <c r="E42" s="240"/>
      <c r="F42" s="240"/>
      <c r="G42" s="240"/>
      <c r="H42" s="240"/>
      <c r="I42" s="240"/>
      <c r="J42" s="252"/>
    </row>
    <row r="43" spans="1:16" ht="17.25" customHeight="1" thickBot="1" x14ac:dyDescent="0.2">
      <c r="A43" s="90"/>
      <c r="B43" s="218"/>
      <c r="C43" s="397" t="s">
        <v>35</v>
      </c>
      <c r="D43" s="397"/>
      <c r="E43" s="395"/>
      <c r="F43" s="396"/>
      <c r="G43" s="397" t="s">
        <v>36</v>
      </c>
      <c r="H43" s="397"/>
      <c r="I43" s="130"/>
      <c r="J43" s="252"/>
    </row>
    <row r="44" spans="1:16" ht="7.5" customHeight="1" thickBot="1" x14ac:dyDescent="0.2">
      <c r="A44" s="90"/>
      <c r="B44" s="240"/>
      <c r="C44" s="240"/>
      <c r="D44" s="240"/>
      <c r="E44" s="240"/>
      <c r="F44" s="240"/>
      <c r="G44" s="240"/>
      <c r="H44" s="240"/>
      <c r="I44" s="240"/>
      <c r="J44" s="252"/>
    </row>
    <row r="45" spans="1:16" ht="17.25" customHeight="1" thickBot="1" x14ac:dyDescent="0.2">
      <c r="A45" s="90"/>
      <c r="B45" s="218"/>
      <c r="C45" s="397" t="s">
        <v>35</v>
      </c>
      <c r="D45" s="397"/>
      <c r="E45" s="395"/>
      <c r="F45" s="396"/>
      <c r="G45" s="397" t="s">
        <v>36</v>
      </c>
      <c r="H45" s="397"/>
      <c r="I45" s="130"/>
      <c r="J45" s="252"/>
    </row>
    <row r="46" spans="1:16" ht="7.5" customHeight="1" x14ac:dyDescent="0.15">
      <c r="A46" s="35"/>
      <c r="B46" s="243"/>
      <c r="C46" s="243"/>
      <c r="D46" s="243"/>
      <c r="E46" s="243"/>
      <c r="F46" s="243"/>
      <c r="G46" s="243"/>
      <c r="H46" s="243"/>
      <c r="I46" s="243"/>
      <c r="J46" s="253"/>
    </row>
    <row r="47" spans="1:16" ht="17.25" customHeight="1" x14ac:dyDescent="0.15">
      <c r="A47" s="400" t="s">
        <v>256</v>
      </c>
      <c r="B47" s="401"/>
      <c r="C47" s="401"/>
      <c r="D47" s="401"/>
      <c r="E47" s="401"/>
      <c r="F47" s="401"/>
      <c r="G47" s="401"/>
      <c r="H47" s="401"/>
      <c r="I47" s="401"/>
      <c r="J47" s="402"/>
      <c r="L47" s="427" t="s">
        <v>340</v>
      </c>
      <c r="M47" s="427"/>
      <c r="N47" s="427"/>
      <c r="O47" s="427"/>
      <c r="P47" s="427"/>
    </row>
    <row r="48" spans="1:16" ht="7.5" customHeight="1" x14ac:dyDescent="0.15">
      <c r="A48" s="45"/>
      <c r="B48" s="30"/>
      <c r="C48" s="30"/>
      <c r="D48" s="30"/>
      <c r="E48" s="30"/>
      <c r="F48" s="30"/>
      <c r="G48" s="30"/>
      <c r="H48" s="30"/>
      <c r="I48" s="30"/>
      <c r="J48" s="109"/>
      <c r="L48" s="427"/>
      <c r="M48" s="427"/>
      <c r="N48" s="427"/>
      <c r="O48" s="427"/>
      <c r="P48" s="427"/>
    </row>
    <row r="49" spans="1:16" ht="17.25" customHeight="1" x14ac:dyDescent="0.15">
      <c r="A49" s="408" t="s">
        <v>191</v>
      </c>
      <c r="B49" s="409"/>
      <c r="C49" s="47"/>
      <c r="D49" s="47"/>
      <c r="E49" s="47"/>
      <c r="F49" s="47"/>
      <c r="G49" s="47"/>
      <c r="H49" s="47"/>
      <c r="I49" s="47"/>
      <c r="J49" s="113"/>
      <c r="L49" s="427"/>
      <c r="M49" s="427"/>
      <c r="N49" s="427"/>
      <c r="O49" s="427"/>
      <c r="P49" s="427"/>
    </row>
    <row r="50" spans="1:16" ht="7.5" customHeight="1" thickBot="1" x14ac:dyDescent="0.2">
      <c r="A50" s="45"/>
      <c r="B50" s="29"/>
      <c r="C50" s="95"/>
      <c r="D50" s="95"/>
      <c r="E50" s="95"/>
      <c r="F50" s="95"/>
      <c r="G50" s="95"/>
      <c r="H50" s="95"/>
      <c r="I50" s="95"/>
      <c r="J50" s="114"/>
      <c r="L50" s="427"/>
      <c r="M50" s="427"/>
      <c r="N50" s="427"/>
      <c r="O50" s="427"/>
      <c r="P50" s="427"/>
    </row>
    <row r="51" spans="1:16" ht="17.25" customHeight="1" thickBot="1" x14ac:dyDescent="0.2">
      <c r="A51" s="45"/>
      <c r="B51" s="125" t="s">
        <v>192</v>
      </c>
      <c r="C51" s="397" t="s">
        <v>192</v>
      </c>
      <c r="D51" s="397"/>
      <c r="E51" s="413"/>
      <c r="F51" s="414"/>
      <c r="G51" s="397" t="s">
        <v>193</v>
      </c>
      <c r="H51" s="397"/>
      <c r="I51" s="214"/>
      <c r="J51" s="378" t="s">
        <v>353</v>
      </c>
      <c r="L51" s="427"/>
      <c r="M51" s="427"/>
      <c r="N51" s="427"/>
      <c r="O51" s="427"/>
      <c r="P51" s="427"/>
    </row>
    <row r="52" spans="1:16" ht="7.5" customHeight="1" x14ac:dyDescent="0.15">
      <c r="A52" s="45"/>
      <c r="B52" s="125"/>
      <c r="C52" s="46"/>
      <c r="D52" s="46"/>
      <c r="E52" s="46"/>
      <c r="F52" s="46"/>
      <c r="G52" s="46"/>
      <c r="H52" s="46"/>
      <c r="I52" s="46"/>
      <c r="J52" s="115"/>
      <c r="L52" s="427"/>
      <c r="M52" s="427"/>
      <c r="N52" s="427"/>
      <c r="O52" s="427"/>
      <c r="P52" s="427"/>
    </row>
    <row r="53" spans="1:16" ht="17.25" customHeight="1" x14ac:dyDescent="0.15">
      <c r="A53" s="408" t="s">
        <v>194</v>
      </c>
      <c r="B53" s="409"/>
      <c r="C53" s="47"/>
      <c r="D53" s="47"/>
      <c r="E53" s="47"/>
      <c r="F53" s="47"/>
      <c r="G53" s="47"/>
      <c r="H53" s="47"/>
      <c r="I53" s="47"/>
      <c r="J53" s="113"/>
      <c r="L53" s="427"/>
      <c r="M53" s="427"/>
      <c r="N53" s="427"/>
      <c r="O53" s="427"/>
      <c r="P53" s="427"/>
    </row>
    <row r="54" spans="1:16" ht="7.5" customHeight="1" thickBot="1" x14ac:dyDescent="0.2">
      <c r="A54" s="45"/>
      <c r="B54" s="29"/>
      <c r="C54" s="95"/>
      <c r="D54" s="95"/>
      <c r="E54" s="95"/>
      <c r="F54" s="95"/>
      <c r="G54" s="95"/>
      <c r="H54" s="95"/>
      <c r="I54" s="95"/>
      <c r="J54" s="114"/>
      <c r="L54" s="427"/>
      <c r="M54" s="427"/>
      <c r="N54" s="427"/>
      <c r="O54" s="427"/>
      <c r="P54" s="427"/>
    </row>
    <row r="55" spans="1:16" ht="17.25" customHeight="1" thickBot="1" x14ac:dyDescent="0.2">
      <c r="A55" s="45"/>
      <c r="B55" s="125" t="s">
        <v>195</v>
      </c>
      <c r="C55" s="82" t="s">
        <v>198</v>
      </c>
      <c r="D55" s="94"/>
      <c r="E55" s="83"/>
      <c r="F55" s="83"/>
      <c r="I55" s="127"/>
      <c r="J55" s="208" t="s">
        <v>355</v>
      </c>
      <c r="L55" s="427"/>
      <c r="M55" s="427"/>
      <c r="N55" s="427"/>
      <c r="O55" s="427"/>
      <c r="P55" s="427"/>
    </row>
    <row r="56" spans="1:16" ht="7.5" customHeight="1" x14ac:dyDescent="0.15">
      <c r="A56" s="45"/>
      <c r="B56" s="125"/>
      <c r="C56" s="46"/>
      <c r="D56" s="46"/>
      <c r="E56" s="46"/>
      <c r="F56" s="46"/>
      <c r="G56" s="46"/>
      <c r="H56" s="46"/>
      <c r="I56" s="46"/>
      <c r="J56" s="115"/>
    </row>
    <row r="57" spans="1:16" ht="17.25" customHeight="1" x14ac:dyDescent="0.15">
      <c r="A57" s="400" t="s">
        <v>292</v>
      </c>
      <c r="B57" s="401"/>
      <c r="C57" s="401"/>
      <c r="D57" s="401"/>
      <c r="E57" s="401"/>
      <c r="F57" s="401"/>
      <c r="G57" s="401"/>
      <c r="H57" s="401"/>
      <c r="I57" s="401"/>
      <c r="J57" s="402"/>
      <c r="L57" s="421" t="s">
        <v>262</v>
      </c>
      <c r="M57" s="421"/>
      <c r="N57" s="421"/>
      <c r="O57" s="421"/>
      <c r="P57" s="421"/>
    </row>
    <row r="58" spans="1:16" ht="7.5" customHeight="1" x14ac:dyDescent="0.15">
      <c r="A58" s="45"/>
      <c r="B58" s="30"/>
      <c r="C58" s="30"/>
      <c r="D58" s="30"/>
      <c r="E58" s="30"/>
      <c r="F58" s="30"/>
      <c r="G58" s="30"/>
      <c r="H58" s="30"/>
      <c r="I58" s="30"/>
      <c r="J58" s="109"/>
      <c r="L58" s="421"/>
      <c r="M58" s="421"/>
      <c r="N58" s="421"/>
      <c r="O58" s="421"/>
      <c r="P58" s="421"/>
    </row>
    <row r="59" spans="1:16" ht="17.25" customHeight="1" x14ac:dyDescent="0.15">
      <c r="A59" s="408" t="s">
        <v>111</v>
      </c>
      <c r="B59" s="409"/>
      <c r="C59" s="47"/>
      <c r="D59" s="47"/>
      <c r="E59" s="47"/>
      <c r="F59" s="47"/>
      <c r="G59" s="47"/>
      <c r="H59" s="47"/>
      <c r="I59" s="47"/>
      <c r="J59" s="113"/>
      <c r="L59" s="421"/>
      <c r="M59" s="421"/>
      <c r="N59" s="421"/>
      <c r="O59" s="421"/>
      <c r="P59" s="421"/>
    </row>
    <row r="60" spans="1:16" ht="7.5" customHeight="1" thickBot="1" x14ac:dyDescent="0.2">
      <c r="A60" s="45"/>
      <c r="B60" s="29"/>
      <c r="C60" s="29"/>
      <c r="D60" s="29"/>
      <c r="E60" s="29"/>
      <c r="F60" s="29"/>
      <c r="G60" s="29"/>
      <c r="H60" s="29"/>
      <c r="I60" s="29"/>
      <c r="J60" s="114"/>
      <c r="L60" s="421"/>
      <c r="M60" s="421"/>
      <c r="N60" s="421"/>
      <c r="O60" s="421"/>
      <c r="P60" s="421"/>
    </row>
    <row r="61" spans="1:16" ht="17.25" customHeight="1" thickBot="1" x14ac:dyDescent="0.2">
      <c r="A61" s="45"/>
      <c r="B61" s="125" t="s">
        <v>22</v>
      </c>
      <c r="C61" s="410"/>
      <c r="D61" s="411"/>
      <c r="E61" s="411"/>
      <c r="F61" s="411"/>
      <c r="G61" s="411"/>
      <c r="H61" s="411"/>
      <c r="I61" s="412"/>
      <c r="J61" s="115" t="s">
        <v>356</v>
      </c>
      <c r="L61" s="421"/>
      <c r="M61" s="421"/>
      <c r="N61" s="421"/>
      <c r="O61" s="421"/>
      <c r="P61" s="421"/>
    </row>
    <row r="62" spans="1:16" ht="7.5" customHeight="1" thickBot="1" x14ac:dyDescent="0.2">
      <c r="A62" s="45"/>
      <c r="B62" s="125"/>
      <c r="C62" s="46"/>
      <c r="D62" s="46"/>
      <c r="E62" s="46"/>
      <c r="F62" s="46"/>
      <c r="G62" s="46"/>
      <c r="H62" s="46"/>
      <c r="I62" s="46"/>
      <c r="J62" s="115"/>
      <c r="L62" s="421"/>
      <c r="M62" s="421"/>
      <c r="N62" s="421"/>
      <c r="O62" s="421"/>
      <c r="P62" s="421"/>
    </row>
    <row r="63" spans="1:16" ht="17.25" customHeight="1" thickBot="1" x14ac:dyDescent="0.2">
      <c r="A63" s="45"/>
      <c r="B63" s="125" t="s">
        <v>23</v>
      </c>
      <c r="C63" s="410"/>
      <c r="D63" s="411"/>
      <c r="E63" s="411"/>
      <c r="F63" s="411"/>
      <c r="G63" s="411"/>
      <c r="H63" s="411"/>
      <c r="I63" s="412"/>
      <c r="J63" s="115" t="s">
        <v>357</v>
      </c>
      <c r="L63" s="421"/>
      <c r="M63" s="421"/>
      <c r="N63" s="421"/>
      <c r="O63" s="421"/>
      <c r="P63" s="421"/>
    </row>
    <row r="64" spans="1:16" ht="7.5" customHeight="1" x14ac:dyDescent="0.15">
      <c r="A64" s="45"/>
      <c r="B64" s="125"/>
      <c r="C64" s="46"/>
      <c r="D64" s="46"/>
      <c r="E64" s="46"/>
      <c r="F64" s="46"/>
      <c r="G64" s="46"/>
      <c r="H64" s="46"/>
      <c r="I64" s="46"/>
      <c r="J64" s="115"/>
      <c r="L64" s="421"/>
      <c r="M64" s="421"/>
      <c r="N64" s="421"/>
      <c r="O64" s="421"/>
      <c r="P64" s="421"/>
    </row>
    <row r="65" spans="1:16" ht="17.25" customHeight="1" x14ac:dyDescent="0.15">
      <c r="A65" s="408" t="s">
        <v>110</v>
      </c>
      <c r="B65" s="409"/>
      <c r="C65" s="47"/>
      <c r="D65" s="47"/>
      <c r="E65" s="47"/>
      <c r="F65" s="47"/>
      <c r="G65" s="47"/>
      <c r="H65" s="47"/>
      <c r="I65" s="47"/>
      <c r="J65" s="113"/>
      <c r="L65" s="421"/>
      <c r="M65" s="421"/>
      <c r="N65" s="421"/>
      <c r="O65" s="421"/>
      <c r="P65" s="421"/>
    </row>
    <row r="66" spans="1:16" ht="7.5" customHeight="1" thickBot="1" x14ac:dyDescent="0.2">
      <c r="A66" s="45"/>
      <c r="B66" s="125"/>
      <c r="C66" s="46"/>
      <c r="D66" s="46"/>
      <c r="E66" s="46"/>
      <c r="F66" s="46"/>
      <c r="G66" s="46"/>
      <c r="H66" s="46"/>
      <c r="I66" s="46"/>
      <c r="J66" s="115"/>
    </row>
    <row r="67" spans="1:16" ht="17.25" customHeight="1" thickBot="1" x14ac:dyDescent="0.2">
      <c r="A67" s="45"/>
      <c r="B67" s="125" t="s">
        <v>22</v>
      </c>
      <c r="C67" s="410"/>
      <c r="D67" s="411"/>
      <c r="E67" s="411"/>
      <c r="F67" s="411"/>
      <c r="G67" s="411"/>
      <c r="H67" s="411"/>
      <c r="I67" s="412"/>
      <c r="J67" s="115"/>
      <c r="L67" s="6" t="s">
        <v>383</v>
      </c>
    </row>
    <row r="68" spans="1:16" ht="7.5" customHeight="1" thickBot="1" x14ac:dyDescent="0.2">
      <c r="A68" s="45"/>
      <c r="B68" s="125"/>
      <c r="C68" s="46"/>
      <c r="D68" s="46"/>
      <c r="E68" s="46"/>
      <c r="F68" s="46"/>
      <c r="G68" s="46"/>
      <c r="H68" s="46"/>
      <c r="I68" s="46"/>
      <c r="J68" s="115"/>
    </row>
    <row r="69" spans="1:16" ht="17.25" customHeight="1" thickBot="1" x14ac:dyDescent="0.2">
      <c r="A69" s="45"/>
      <c r="B69" s="125" t="s">
        <v>23</v>
      </c>
      <c r="C69" s="410"/>
      <c r="D69" s="411"/>
      <c r="E69" s="411"/>
      <c r="F69" s="411"/>
      <c r="G69" s="411"/>
      <c r="H69" s="411"/>
      <c r="I69" s="412"/>
      <c r="J69" s="115"/>
      <c r="O69" s="421" t="s">
        <v>79</v>
      </c>
      <c r="P69" s="421"/>
    </row>
    <row r="70" spans="1:16" ht="7.5" customHeight="1" x14ac:dyDescent="0.15">
      <c r="A70" s="45"/>
      <c r="B70" s="125"/>
      <c r="C70" s="46"/>
      <c r="D70" s="46"/>
      <c r="E70" s="46"/>
      <c r="F70" s="46"/>
      <c r="G70" s="46"/>
      <c r="H70" s="46"/>
      <c r="I70" s="46"/>
      <c r="J70" s="115"/>
      <c r="O70" s="421"/>
      <c r="P70" s="421"/>
    </row>
    <row r="71" spans="1:16" ht="17.25" customHeight="1" x14ac:dyDescent="0.15">
      <c r="A71" s="408" t="s">
        <v>109</v>
      </c>
      <c r="B71" s="409"/>
      <c r="C71" s="304"/>
      <c r="D71" s="304"/>
      <c r="E71" s="304"/>
      <c r="F71" s="304"/>
      <c r="G71" s="304"/>
      <c r="H71" s="304"/>
      <c r="I71" s="304"/>
      <c r="J71" s="305"/>
      <c r="O71" s="421"/>
      <c r="P71" s="421"/>
    </row>
    <row r="72" spans="1:16" ht="7.5" customHeight="1" thickBot="1" x14ac:dyDescent="0.2">
      <c r="A72" s="306"/>
      <c r="B72" s="307"/>
      <c r="C72" s="307"/>
      <c r="D72" s="307"/>
      <c r="E72" s="307"/>
      <c r="F72" s="307"/>
      <c r="G72" s="307"/>
      <c r="H72" s="307"/>
      <c r="I72" s="307"/>
      <c r="J72" s="308"/>
      <c r="O72" s="421"/>
      <c r="P72" s="421"/>
    </row>
    <row r="73" spans="1:16" ht="17.25" customHeight="1" thickBot="1" x14ac:dyDescent="0.2">
      <c r="A73" s="306"/>
      <c r="B73" s="370" t="s">
        <v>22</v>
      </c>
      <c r="C73" s="392"/>
      <c r="D73" s="393"/>
      <c r="E73" s="393"/>
      <c r="F73" s="393"/>
      <c r="G73" s="393"/>
      <c r="H73" s="393"/>
      <c r="I73" s="394"/>
      <c r="J73" s="369"/>
      <c r="O73" s="421"/>
      <c r="P73" s="421"/>
    </row>
    <row r="74" spans="1:16" ht="7.5" customHeight="1" thickBot="1" x14ac:dyDescent="0.2">
      <c r="A74" s="306"/>
      <c r="B74" s="307"/>
      <c r="C74" s="307"/>
      <c r="D74" s="307"/>
      <c r="E74" s="307"/>
      <c r="F74" s="307"/>
      <c r="G74" s="307"/>
      <c r="H74" s="307"/>
      <c r="I74" s="307"/>
      <c r="J74" s="369"/>
      <c r="L74" s="88"/>
      <c r="O74" s="421"/>
      <c r="P74" s="421"/>
    </row>
    <row r="75" spans="1:16" ht="17.25" customHeight="1" thickBot="1" x14ac:dyDescent="0.2">
      <c r="A75" s="306"/>
      <c r="B75" s="370" t="s">
        <v>23</v>
      </c>
      <c r="C75" s="392"/>
      <c r="D75" s="393"/>
      <c r="E75" s="393"/>
      <c r="F75" s="393"/>
      <c r="G75" s="393"/>
      <c r="H75" s="393"/>
      <c r="I75" s="394"/>
      <c r="J75" s="369"/>
      <c r="O75" s="421"/>
      <c r="P75" s="421"/>
    </row>
    <row r="76" spans="1:16" ht="7.5" customHeight="1" x14ac:dyDescent="0.15">
      <c r="A76" s="309"/>
      <c r="B76" s="310"/>
      <c r="C76" s="310"/>
      <c r="D76" s="310"/>
      <c r="E76" s="310"/>
      <c r="F76" s="310"/>
      <c r="G76" s="310"/>
      <c r="H76" s="310"/>
      <c r="I76" s="310"/>
      <c r="J76" s="311"/>
    </row>
    <row r="77" spans="1:16" ht="17.25" customHeight="1" x14ac:dyDescent="0.15">
      <c r="A77" s="400" t="s">
        <v>293</v>
      </c>
      <c r="B77" s="401"/>
      <c r="C77" s="401"/>
      <c r="D77" s="401"/>
      <c r="E77" s="401"/>
      <c r="F77" s="401"/>
      <c r="G77" s="401"/>
      <c r="H77" s="401"/>
      <c r="I77" s="401"/>
      <c r="J77" s="402"/>
    </row>
    <row r="78" spans="1:16" ht="7.5" customHeight="1" thickBot="1" x14ac:dyDescent="0.2">
      <c r="A78" s="50"/>
      <c r="B78" s="30"/>
      <c r="C78" s="30"/>
      <c r="D78" s="30"/>
      <c r="E78" s="30"/>
      <c r="F78" s="30"/>
      <c r="G78" s="30"/>
      <c r="H78" s="30"/>
      <c r="I78" s="30"/>
      <c r="J78" s="109"/>
    </row>
    <row r="79" spans="1:16" ht="17.25" customHeight="1" thickBot="1" x14ac:dyDescent="0.2">
      <c r="A79" s="90" t="s">
        <v>100</v>
      </c>
      <c r="B79" s="240" t="s">
        <v>117</v>
      </c>
      <c r="C79" s="410"/>
      <c r="D79" s="411"/>
      <c r="E79" s="411"/>
      <c r="F79" s="411"/>
      <c r="G79" s="411"/>
      <c r="H79" s="411"/>
      <c r="I79" s="412"/>
      <c r="J79" s="111" t="s">
        <v>358</v>
      </c>
      <c r="M79" s="85"/>
      <c r="N79" s="85"/>
      <c r="O79" s="85"/>
      <c r="P79" s="85"/>
    </row>
    <row r="80" spans="1:16" ht="7.5" customHeight="1" thickBot="1" x14ac:dyDescent="0.2">
      <c r="A80" s="90"/>
      <c r="B80" s="240"/>
      <c r="C80" s="37"/>
      <c r="D80" s="37"/>
      <c r="E80" s="37"/>
      <c r="F80" s="37"/>
      <c r="G80" s="37"/>
      <c r="H80" s="37"/>
      <c r="I80" s="37"/>
      <c r="J80" s="111"/>
      <c r="L80" s="85"/>
      <c r="M80" s="85"/>
      <c r="N80" s="85"/>
      <c r="O80" s="85"/>
      <c r="P80" s="85"/>
    </row>
    <row r="81" spans="1:16" ht="17.25" customHeight="1" thickBot="1" x14ac:dyDescent="0.2">
      <c r="A81" s="92" t="s">
        <v>100</v>
      </c>
      <c r="B81" s="241" t="s">
        <v>118</v>
      </c>
      <c r="C81" s="450"/>
      <c r="D81" s="451"/>
      <c r="E81" s="451"/>
      <c r="F81" s="451"/>
      <c r="G81" s="451"/>
      <c r="H81" s="451"/>
      <c r="I81" s="452"/>
      <c r="J81" s="116" t="s">
        <v>359</v>
      </c>
      <c r="L81" s="422" t="s">
        <v>342</v>
      </c>
      <c r="M81" s="422"/>
      <c r="N81" s="422"/>
      <c r="O81" s="422"/>
      <c r="P81" s="422"/>
    </row>
    <row r="82" spans="1:16" ht="8.25" customHeight="1" thickBot="1" x14ac:dyDescent="0.2">
      <c r="A82" s="92"/>
      <c r="B82" s="241"/>
      <c r="C82" s="51"/>
      <c r="D82" s="51"/>
      <c r="E82" s="51"/>
      <c r="F82" s="51"/>
      <c r="G82" s="51"/>
      <c r="H82" s="51"/>
      <c r="I82" s="51"/>
      <c r="J82" s="116"/>
      <c r="L82" s="422"/>
      <c r="M82" s="422"/>
      <c r="N82" s="422"/>
      <c r="O82" s="422"/>
      <c r="P82" s="422"/>
    </row>
    <row r="83" spans="1:16" ht="17.25" customHeight="1" thickBot="1" x14ac:dyDescent="0.2">
      <c r="A83" s="92" t="s">
        <v>100</v>
      </c>
      <c r="B83" s="241" t="s">
        <v>119</v>
      </c>
      <c r="C83" s="128"/>
      <c r="D83" s="51"/>
      <c r="E83" s="51" t="s">
        <v>25</v>
      </c>
      <c r="F83" s="51"/>
      <c r="G83" s="51"/>
      <c r="H83" s="51"/>
      <c r="I83" s="51"/>
      <c r="J83" s="111" t="s">
        <v>95</v>
      </c>
      <c r="L83" s="422"/>
      <c r="M83" s="422"/>
      <c r="N83" s="422"/>
      <c r="O83" s="422"/>
      <c r="P83" s="422"/>
    </row>
    <row r="84" spans="1:16" ht="7.5" customHeight="1" thickBot="1" x14ac:dyDescent="0.2">
      <c r="A84" s="92"/>
      <c r="B84" s="241"/>
      <c r="C84" s="51"/>
      <c r="D84" s="51"/>
      <c r="E84" s="51"/>
      <c r="F84" s="51"/>
      <c r="G84" s="51"/>
      <c r="H84" s="51"/>
      <c r="I84" s="51"/>
      <c r="J84" s="390" t="s">
        <v>360</v>
      </c>
      <c r="L84" s="85"/>
      <c r="M84" s="85"/>
      <c r="N84" s="85"/>
      <c r="O84" s="85"/>
      <c r="P84" s="85"/>
    </row>
    <row r="85" spans="1:16" ht="17.25" customHeight="1" thickBot="1" x14ac:dyDescent="0.2">
      <c r="A85" s="90" t="s">
        <v>100</v>
      </c>
      <c r="B85" s="240" t="s">
        <v>199</v>
      </c>
      <c r="C85" s="410"/>
      <c r="D85" s="411"/>
      <c r="E85" s="411"/>
      <c r="F85" s="411"/>
      <c r="G85" s="411"/>
      <c r="H85" s="411"/>
      <c r="I85" s="412"/>
      <c r="J85" s="390"/>
      <c r="L85" s="85"/>
      <c r="M85" s="85"/>
      <c r="N85" s="85"/>
      <c r="O85" s="85"/>
      <c r="P85" s="85"/>
    </row>
    <row r="86" spans="1:16" ht="7.5" customHeight="1" thickBot="1" x14ac:dyDescent="0.2">
      <c r="A86" s="36"/>
      <c r="B86" s="49"/>
      <c r="C86" s="37"/>
      <c r="D86" s="37"/>
      <c r="E86" s="37"/>
      <c r="F86" s="37"/>
      <c r="G86" s="37"/>
      <c r="H86" s="37"/>
      <c r="I86" s="37"/>
      <c r="J86" s="390"/>
    </row>
    <row r="87" spans="1:16" ht="17.25" customHeight="1" thickBot="1" x14ac:dyDescent="0.2">
      <c r="A87" s="90" t="s">
        <v>100</v>
      </c>
      <c r="B87" s="240" t="s">
        <v>200</v>
      </c>
      <c r="C87" s="410"/>
      <c r="D87" s="411"/>
      <c r="E87" s="411"/>
      <c r="F87" s="411"/>
      <c r="G87" s="411"/>
      <c r="H87" s="411"/>
      <c r="I87" s="412"/>
      <c r="J87" s="379" t="s">
        <v>361</v>
      </c>
    </row>
    <row r="88" spans="1:16" ht="7.5" customHeight="1" x14ac:dyDescent="0.15">
      <c r="A88" s="35"/>
      <c r="B88" s="27"/>
      <c r="C88" s="28"/>
      <c r="D88" s="28"/>
      <c r="E88" s="28"/>
      <c r="F88" s="28"/>
      <c r="G88" s="28"/>
      <c r="H88" s="28"/>
      <c r="I88" s="28"/>
      <c r="J88" s="112"/>
    </row>
    <row r="89" spans="1:16" ht="17.25" customHeight="1" x14ac:dyDescent="0.15">
      <c r="A89" s="400" t="s">
        <v>279</v>
      </c>
      <c r="B89" s="401"/>
      <c r="C89" s="401"/>
      <c r="D89" s="401"/>
      <c r="E89" s="401"/>
      <c r="F89" s="401"/>
      <c r="G89" s="401"/>
      <c r="H89" s="401"/>
      <c r="I89" s="401"/>
      <c r="J89" s="402"/>
    </row>
    <row r="90" spans="1:16" s="52" customFormat="1" ht="7.5" customHeight="1" x14ac:dyDescent="0.15">
      <c r="A90" s="32"/>
      <c r="B90" s="30"/>
      <c r="C90" s="30"/>
      <c r="D90" s="30"/>
      <c r="E90" s="30"/>
      <c r="F90" s="30"/>
      <c r="G90" s="30"/>
      <c r="H90" s="30"/>
      <c r="I90" s="30"/>
      <c r="J90" s="109"/>
      <c r="K90" s="373"/>
    </row>
    <row r="91" spans="1:16" ht="17.25" customHeight="1" x14ac:dyDescent="0.15">
      <c r="A91" s="406" t="s">
        <v>204</v>
      </c>
      <c r="B91" s="407"/>
      <c r="C91" s="121"/>
      <c r="D91" s="121"/>
      <c r="E91" s="121"/>
      <c r="F91" s="121"/>
      <c r="G91" s="121"/>
      <c r="H91" s="121"/>
      <c r="I91" s="121"/>
      <c r="J91" s="122"/>
    </row>
    <row r="92" spans="1:16" ht="7.5" customHeight="1" thickBot="1" x14ac:dyDescent="0.2">
      <c r="A92" s="90"/>
      <c r="B92" s="240"/>
      <c r="C92" s="95"/>
      <c r="D92" s="95"/>
      <c r="E92" s="95"/>
      <c r="F92" s="95"/>
      <c r="G92" s="95"/>
      <c r="H92" s="95"/>
      <c r="I92" s="95"/>
      <c r="J92" s="111"/>
    </row>
    <row r="93" spans="1:16" ht="17.25" customHeight="1" thickBot="1" x14ac:dyDescent="0.2">
      <c r="A93" s="90"/>
      <c r="B93" s="240" t="s">
        <v>59</v>
      </c>
      <c r="C93" s="410"/>
      <c r="D93" s="411"/>
      <c r="E93" s="411"/>
      <c r="F93" s="411"/>
      <c r="G93" s="411"/>
      <c r="H93" s="411"/>
      <c r="I93" s="412"/>
      <c r="J93" s="117" t="s">
        <v>364</v>
      </c>
      <c r="M93" s="131"/>
      <c r="N93" s="131"/>
      <c r="O93" s="131"/>
      <c r="P93" s="131"/>
    </row>
    <row r="94" spans="1:16" s="52" customFormat="1" ht="7.5" customHeight="1" thickBot="1" x14ac:dyDescent="0.2">
      <c r="A94" s="53"/>
      <c r="B94" s="91"/>
      <c r="C94" s="95"/>
      <c r="D94" s="95"/>
      <c r="E94" s="95"/>
      <c r="F94" s="95"/>
      <c r="G94" s="95"/>
      <c r="H94" s="95"/>
      <c r="I94" s="95"/>
      <c r="J94" s="114"/>
      <c r="K94" s="373"/>
      <c r="L94" s="131"/>
      <c r="M94" s="131"/>
      <c r="N94" s="131"/>
      <c r="O94" s="131"/>
      <c r="P94" s="131"/>
    </row>
    <row r="95" spans="1:16" ht="17.25" customHeight="1" thickBot="1" x14ac:dyDescent="0.2">
      <c r="A95" s="90"/>
      <c r="B95" s="240" t="s">
        <v>58</v>
      </c>
      <c r="C95" s="410"/>
      <c r="D95" s="411"/>
      <c r="E95" s="411"/>
      <c r="F95" s="411"/>
      <c r="G95" s="411"/>
      <c r="H95" s="411"/>
      <c r="I95" s="412"/>
      <c r="J95" s="117" t="s">
        <v>365</v>
      </c>
      <c r="M95" s="151"/>
      <c r="N95" s="151"/>
      <c r="O95" s="151"/>
      <c r="P95" s="151"/>
    </row>
    <row r="96" spans="1:16" s="52" customFormat="1" ht="7.5" customHeight="1" thickBot="1" x14ac:dyDescent="0.2">
      <c r="A96" s="53"/>
      <c r="B96" s="91"/>
      <c r="C96" s="95"/>
      <c r="D96" s="95"/>
      <c r="E96" s="95"/>
      <c r="F96" s="95"/>
      <c r="G96" s="95"/>
      <c r="H96" s="95"/>
      <c r="I96" s="95"/>
      <c r="J96" s="114"/>
      <c r="K96" s="373"/>
      <c r="L96" s="151"/>
      <c r="M96" s="151"/>
      <c r="N96" s="151"/>
      <c r="O96" s="151"/>
      <c r="P96" s="151"/>
    </row>
    <row r="97" spans="1:16" ht="17.25" customHeight="1" thickBot="1" x14ac:dyDescent="0.2">
      <c r="A97" s="90"/>
      <c r="B97" s="240" t="s">
        <v>201</v>
      </c>
      <c r="C97" s="404"/>
      <c r="D97" s="405"/>
      <c r="E97" s="95" t="s">
        <v>202</v>
      </c>
      <c r="F97" s="95"/>
      <c r="G97" s="95"/>
      <c r="H97" s="95"/>
      <c r="I97" s="95"/>
      <c r="J97" s="117" t="s">
        <v>362</v>
      </c>
      <c r="M97" s="151"/>
      <c r="N97" s="151"/>
      <c r="O97" s="151"/>
      <c r="P97" s="151"/>
    </row>
    <row r="98" spans="1:16" ht="7.5" customHeight="1" thickBot="1" x14ac:dyDescent="0.2">
      <c r="A98" s="90"/>
      <c r="B98" s="240"/>
      <c r="C98" s="95"/>
      <c r="D98" s="95"/>
      <c r="E98" s="95"/>
      <c r="F98" s="95"/>
      <c r="G98" s="95"/>
      <c r="H98" s="95"/>
      <c r="I98" s="95"/>
      <c r="J98" s="111"/>
      <c r="L98" s="403" t="s">
        <v>132</v>
      </c>
      <c r="M98" s="403"/>
      <c r="N98" s="403"/>
      <c r="O98" s="403"/>
      <c r="P98" s="403"/>
    </row>
    <row r="99" spans="1:16" ht="17.25" customHeight="1" thickBot="1" x14ac:dyDescent="0.2">
      <c r="A99" s="90"/>
      <c r="B99" s="95" t="s">
        <v>231</v>
      </c>
      <c r="C99" s="404"/>
      <c r="D99" s="405"/>
      <c r="E99" s="95" t="s">
        <v>61</v>
      </c>
      <c r="F99" s="95"/>
      <c r="G99" s="398"/>
      <c r="H99" s="399"/>
      <c r="I99" s="6" t="s">
        <v>142</v>
      </c>
      <c r="J99" s="315" t="s">
        <v>368</v>
      </c>
      <c r="L99" s="403"/>
      <c r="M99" s="403"/>
      <c r="N99" s="403"/>
      <c r="O99" s="403"/>
      <c r="P99" s="403"/>
    </row>
    <row r="100" spans="1:16" ht="7.5" customHeight="1" thickBot="1" x14ac:dyDescent="0.2">
      <c r="A100" s="90"/>
      <c r="B100" s="95"/>
      <c r="C100" s="95"/>
      <c r="D100" s="95"/>
      <c r="E100" s="95"/>
      <c r="F100" s="95"/>
      <c r="G100" s="95"/>
      <c r="H100" s="95"/>
      <c r="I100" s="95"/>
      <c r="J100" s="111"/>
      <c r="L100" s="403"/>
      <c r="M100" s="403"/>
      <c r="N100" s="403"/>
      <c r="O100" s="403"/>
      <c r="P100" s="403"/>
    </row>
    <row r="101" spans="1:16" ht="17.25" customHeight="1" thickBot="1" x14ac:dyDescent="0.2">
      <c r="A101" s="90"/>
      <c r="B101" s="95" t="s">
        <v>140</v>
      </c>
      <c r="C101" s="82" t="s">
        <v>138</v>
      </c>
      <c r="D101" s="95"/>
      <c r="E101" s="95"/>
      <c r="F101" s="95"/>
      <c r="G101" s="398"/>
      <c r="H101" s="399"/>
      <c r="I101" s="6" t="s">
        <v>142</v>
      </c>
      <c r="J101" s="118" t="s">
        <v>366</v>
      </c>
      <c r="L101" s="403"/>
      <c r="M101" s="403"/>
      <c r="N101" s="403"/>
      <c r="O101" s="403"/>
      <c r="P101" s="403"/>
    </row>
    <row r="102" spans="1:16" ht="8.25" customHeight="1" thickBot="1" x14ac:dyDescent="0.2">
      <c r="A102" s="90"/>
      <c r="B102" s="240"/>
      <c r="C102" s="95"/>
      <c r="D102" s="95"/>
      <c r="E102" s="95"/>
      <c r="F102" s="95"/>
      <c r="G102" s="95"/>
      <c r="H102" s="95"/>
      <c r="J102" s="111"/>
      <c r="L102" s="131"/>
      <c r="M102" s="131"/>
      <c r="N102" s="131"/>
      <c r="O102" s="131"/>
      <c r="P102" s="131"/>
    </row>
    <row r="103" spans="1:16" ht="17.25" customHeight="1" thickBot="1" x14ac:dyDescent="0.2">
      <c r="A103" s="90"/>
      <c r="B103" s="95" t="s">
        <v>141</v>
      </c>
      <c r="C103" s="82" t="s">
        <v>139</v>
      </c>
      <c r="D103" s="95"/>
      <c r="E103" s="95"/>
      <c r="F103" s="95"/>
      <c r="G103" s="398"/>
      <c r="H103" s="399"/>
      <c r="I103" s="6" t="s">
        <v>143</v>
      </c>
      <c r="J103" s="118" t="s">
        <v>367</v>
      </c>
      <c r="L103" s="137"/>
      <c r="M103" s="137"/>
      <c r="N103" s="137"/>
      <c r="O103" s="137"/>
      <c r="P103" s="137"/>
    </row>
    <row r="104" spans="1:16" ht="8.25" customHeight="1" thickBot="1" x14ac:dyDescent="0.2">
      <c r="A104" s="90"/>
      <c r="B104" s="240"/>
      <c r="C104" s="95"/>
      <c r="D104" s="95"/>
      <c r="E104" s="95"/>
      <c r="F104" s="95"/>
      <c r="G104" s="95"/>
      <c r="H104" s="95"/>
      <c r="I104" s="95"/>
      <c r="J104" s="111"/>
      <c r="L104" s="137"/>
      <c r="M104" s="137"/>
      <c r="N104" s="137"/>
      <c r="O104" s="137"/>
      <c r="P104" s="137"/>
    </row>
    <row r="105" spans="1:16" ht="17.25" customHeight="1" thickBot="1" x14ac:dyDescent="0.2">
      <c r="A105" s="90"/>
      <c r="B105" s="95" t="s">
        <v>264</v>
      </c>
      <c r="C105" s="458"/>
      <c r="D105" s="459"/>
      <c r="E105" s="95"/>
      <c r="F105" s="95"/>
      <c r="G105" s="398"/>
      <c r="H105" s="399"/>
      <c r="I105" s="6" t="s">
        <v>263</v>
      </c>
      <c r="J105" s="316" t="s">
        <v>371</v>
      </c>
      <c r="L105" s="273"/>
      <c r="M105" s="273"/>
      <c r="N105" s="273"/>
      <c r="O105" s="273"/>
      <c r="P105" s="273"/>
    </row>
    <row r="106" spans="1:16" ht="8.25" customHeight="1" thickBot="1" x14ac:dyDescent="0.2">
      <c r="A106" s="90"/>
      <c r="B106" s="273"/>
      <c r="C106" s="95"/>
      <c r="D106" s="95"/>
      <c r="E106" s="95"/>
      <c r="F106" s="95"/>
      <c r="G106" s="95"/>
      <c r="H106" s="95"/>
      <c r="I106" s="95"/>
      <c r="J106" s="111"/>
      <c r="L106" s="273"/>
      <c r="M106" s="273"/>
      <c r="N106" s="273"/>
      <c r="O106" s="273"/>
      <c r="P106" s="273"/>
    </row>
    <row r="107" spans="1:16" ht="17.25" customHeight="1" thickBot="1" x14ac:dyDescent="0.2">
      <c r="A107" s="90"/>
      <c r="B107" s="82" t="s">
        <v>198</v>
      </c>
      <c r="C107" s="458"/>
      <c r="D107" s="459"/>
      <c r="E107" s="83"/>
      <c r="F107" s="83"/>
      <c r="J107" s="208" t="s">
        <v>355</v>
      </c>
      <c r="L107" s="273"/>
      <c r="M107" s="273"/>
      <c r="N107" s="273"/>
      <c r="O107" s="273"/>
      <c r="P107" s="273"/>
    </row>
    <row r="108" spans="1:16" ht="8.25" customHeight="1" x14ac:dyDescent="0.15">
      <c r="A108" s="90"/>
      <c r="B108" s="273"/>
      <c r="C108" s="95"/>
      <c r="D108" s="95"/>
      <c r="E108" s="95"/>
      <c r="F108" s="95"/>
      <c r="G108" s="95"/>
      <c r="H108" s="95"/>
      <c r="I108" s="95"/>
      <c r="J108" s="111"/>
      <c r="L108" s="273"/>
      <c r="M108" s="273"/>
      <c r="N108" s="273"/>
      <c r="O108" s="273"/>
      <c r="P108" s="273"/>
    </row>
    <row r="109" spans="1:16" ht="17.25" customHeight="1" x14ac:dyDescent="0.15">
      <c r="A109" s="408" t="s">
        <v>203</v>
      </c>
      <c r="B109" s="409"/>
      <c r="C109" s="313"/>
      <c r="D109" s="313"/>
      <c r="E109" s="313"/>
      <c r="F109" s="313"/>
      <c r="G109" s="313"/>
      <c r="H109" s="313"/>
      <c r="I109" s="313"/>
      <c r="J109" s="303"/>
    </row>
    <row r="110" spans="1:16" ht="7.5" customHeight="1" thickBot="1" x14ac:dyDescent="0.2">
      <c r="A110" s="96"/>
      <c r="B110" s="302"/>
      <c r="C110" s="95"/>
      <c r="D110" s="95"/>
      <c r="E110" s="95"/>
      <c r="F110" s="95"/>
      <c r="G110" s="95"/>
      <c r="H110" s="95"/>
      <c r="I110" s="95"/>
      <c r="J110" s="118"/>
    </row>
    <row r="111" spans="1:16" ht="17.25" customHeight="1" thickBot="1" x14ac:dyDescent="0.2">
      <c r="A111" s="96"/>
      <c r="B111" s="302" t="s">
        <v>59</v>
      </c>
      <c r="C111" s="410"/>
      <c r="D111" s="411"/>
      <c r="E111" s="411"/>
      <c r="F111" s="411"/>
      <c r="G111" s="411"/>
      <c r="H111" s="411"/>
      <c r="I111" s="412"/>
      <c r="J111" s="117" t="s">
        <v>369</v>
      </c>
      <c r="M111" s="151"/>
      <c r="N111" s="151"/>
      <c r="O111" s="151"/>
      <c r="P111" s="151"/>
    </row>
    <row r="112" spans="1:16" s="52" customFormat="1" ht="7.5" customHeight="1" thickBot="1" x14ac:dyDescent="0.2">
      <c r="A112" s="314"/>
      <c r="B112" s="95"/>
      <c r="C112" s="95"/>
      <c r="D112" s="95"/>
      <c r="E112" s="95"/>
      <c r="F112" s="95"/>
      <c r="G112" s="95"/>
      <c r="H112" s="95"/>
      <c r="I112" s="95"/>
      <c r="J112" s="117"/>
      <c r="K112" s="373"/>
      <c r="L112" s="151"/>
      <c r="M112" s="151"/>
      <c r="N112" s="151"/>
      <c r="O112" s="151"/>
      <c r="P112" s="151"/>
    </row>
    <row r="113" spans="1:16" ht="17.25" customHeight="1" thickBot="1" x14ac:dyDescent="0.2">
      <c r="A113" s="96"/>
      <c r="B113" s="302" t="s">
        <v>58</v>
      </c>
      <c r="C113" s="410"/>
      <c r="D113" s="411"/>
      <c r="E113" s="411"/>
      <c r="F113" s="411"/>
      <c r="G113" s="411"/>
      <c r="H113" s="411"/>
      <c r="I113" s="412"/>
      <c r="J113" s="117" t="s">
        <v>370</v>
      </c>
      <c r="M113" s="151"/>
      <c r="N113" s="151"/>
      <c r="O113" s="151"/>
      <c r="P113" s="151"/>
    </row>
    <row r="114" spans="1:16" s="52" customFormat="1" ht="7.5" customHeight="1" thickBot="1" x14ac:dyDescent="0.2">
      <c r="A114" s="314"/>
      <c r="B114" s="95"/>
      <c r="C114" s="95"/>
      <c r="D114" s="95"/>
      <c r="E114" s="95"/>
      <c r="F114" s="95"/>
      <c r="G114" s="95"/>
      <c r="H114" s="95"/>
      <c r="I114" s="95"/>
      <c r="J114" s="117"/>
      <c r="K114" s="373"/>
      <c r="L114" s="151"/>
      <c r="M114" s="151"/>
      <c r="N114" s="151"/>
      <c r="O114" s="151"/>
      <c r="P114" s="151"/>
    </row>
    <row r="115" spans="1:16" ht="17.25" customHeight="1" thickBot="1" x14ac:dyDescent="0.2">
      <c r="A115" s="96"/>
      <c r="B115" s="302" t="s">
        <v>201</v>
      </c>
      <c r="C115" s="404"/>
      <c r="D115" s="405"/>
      <c r="E115" s="95" t="s">
        <v>202</v>
      </c>
      <c r="F115" s="95"/>
      <c r="G115" s="95"/>
      <c r="H115" s="95"/>
      <c r="I115" s="95"/>
      <c r="J115" s="117" t="s">
        <v>362</v>
      </c>
      <c r="M115" s="151"/>
      <c r="N115" s="151"/>
      <c r="O115" s="151"/>
      <c r="P115" s="151"/>
    </row>
    <row r="116" spans="1:16" ht="7.5" customHeight="1" thickBot="1" x14ac:dyDescent="0.2">
      <c r="A116" s="96"/>
      <c r="B116" s="302"/>
      <c r="C116" s="95"/>
      <c r="D116" s="95"/>
      <c r="E116" s="95"/>
      <c r="F116" s="95"/>
      <c r="G116" s="95"/>
      <c r="H116" s="95"/>
      <c r="I116" s="95"/>
      <c r="J116" s="118"/>
      <c r="L116" s="403" t="s">
        <v>132</v>
      </c>
      <c r="M116" s="403"/>
      <c r="N116" s="403"/>
      <c r="O116" s="403"/>
      <c r="P116" s="403"/>
    </row>
    <row r="117" spans="1:16" ht="17.25" customHeight="1" thickBot="1" x14ac:dyDescent="0.2">
      <c r="A117" s="96"/>
      <c r="B117" s="95" t="s">
        <v>60</v>
      </c>
      <c r="C117" s="404"/>
      <c r="D117" s="405"/>
      <c r="E117" s="95" t="s">
        <v>61</v>
      </c>
      <c r="F117" s="95"/>
      <c r="G117" s="95"/>
      <c r="H117" s="95"/>
      <c r="I117" s="95"/>
      <c r="J117" s="315" t="s">
        <v>363</v>
      </c>
      <c r="L117" s="403"/>
      <c r="M117" s="403"/>
      <c r="N117" s="403"/>
      <c r="O117" s="403"/>
      <c r="P117" s="403"/>
    </row>
    <row r="118" spans="1:16" ht="7.5" customHeight="1" thickBot="1" x14ac:dyDescent="0.2">
      <c r="A118" s="96"/>
      <c r="B118" s="95"/>
      <c r="C118" s="95"/>
      <c r="D118" s="95"/>
      <c r="E118" s="95"/>
      <c r="F118" s="95"/>
      <c r="G118" s="95"/>
      <c r="H118" s="95"/>
      <c r="I118" s="95"/>
      <c r="J118" s="118"/>
      <c r="L118" s="403"/>
      <c r="M118" s="403"/>
      <c r="N118" s="403"/>
      <c r="O118" s="403"/>
      <c r="P118" s="403"/>
    </row>
    <row r="119" spans="1:16" ht="17.25" customHeight="1" thickBot="1" x14ac:dyDescent="0.2">
      <c r="A119" s="96"/>
      <c r="B119" s="95" t="s">
        <v>140</v>
      </c>
      <c r="C119" s="82" t="s">
        <v>138</v>
      </c>
      <c r="D119" s="95"/>
      <c r="E119" s="95"/>
      <c r="F119" s="95"/>
      <c r="G119" s="398"/>
      <c r="H119" s="399"/>
      <c r="I119" s="26" t="s">
        <v>142</v>
      </c>
      <c r="J119" s="118" t="s">
        <v>366</v>
      </c>
      <c r="L119" s="403"/>
      <c r="M119" s="403"/>
      <c r="N119" s="403"/>
      <c r="O119" s="403"/>
      <c r="P119" s="403"/>
    </row>
    <row r="120" spans="1:16" ht="8.25" customHeight="1" thickBot="1" x14ac:dyDescent="0.2">
      <c r="A120" s="96"/>
      <c r="B120" s="302"/>
      <c r="C120" s="95"/>
      <c r="D120" s="95"/>
      <c r="E120" s="95"/>
      <c r="F120" s="95"/>
      <c r="G120" s="95"/>
      <c r="H120" s="95"/>
      <c r="I120" s="26"/>
      <c r="J120" s="118"/>
      <c r="L120" s="151"/>
      <c r="M120" s="151"/>
      <c r="N120" s="151"/>
      <c r="O120" s="151"/>
      <c r="P120" s="151"/>
    </row>
    <row r="121" spans="1:16" ht="17.25" customHeight="1" thickBot="1" x14ac:dyDescent="0.2">
      <c r="A121" s="96"/>
      <c r="B121" s="95" t="s">
        <v>141</v>
      </c>
      <c r="C121" s="82" t="s">
        <v>139</v>
      </c>
      <c r="D121" s="95"/>
      <c r="E121" s="95"/>
      <c r="F121" s="95"/>
      <c r="G121" s="398"/>
      <c r="H121" s="399"/>
      <c r="I121" s="26" t="s">
        <v>85</v>
      </c>
      <c r="J121" s="118" t="s">
        <v>367</v>
      </c>
      <c r="L121" s="151"/>
      <c r="M121" s="151"/>
      <c r="N121" s="151"/>
      <c r="O121" s="151"/>
      <c r="P121" s="151"/>
    </row>
    <row r="122" spans="1:16" ht="8.25" customHeight="1" thickBot="1" x14ac:dyDescent="0.2">
      <c r="A122" s="96"/>
      <c r="B122" s="302"/>
      <c r="C122" s="95"/>
      <c r="D122" s="95"/>
      <c r="E122" s="95"/>
      <c r="F122" s="95"/>
      <c r="G122" s="95"/>
      <c r="H122" s="95"/>
      <c r="I122" s="95"/>
      <c r="J122" s="118"/>
      <c r="L122" s="151"/>
      <c r="M122" s="151"/>
      <c r="N122" s="151"/>
      <c r="O122" s="151"/>
      <c r="P122" s="151"/>
    </row>
    <row r="123" spans="1:16" ht="17.25" customHeight="1" thickBot="1" x14ac:dyDescent="0.2">
      <c r="A123" s="96"/>
      <c r="B123" s="95" t="s">
        <v>264</v>
      </c>
      <c r="C123" s="460"/>
      <c r="D123" s="461"/>
      <c r="E123" s="95"/>
      <c r="F123" s="95"/>
      <c r="G123" s="398"/>
      <c r="H123" s="399"/>
      <c r="I123" s="26" t="s">
        <v>263</v>
      </c>
      <c r="J123" s="316" t="s">
        <v>371</v>
      </c>
      <c r="L123" s="273"/>
      <c r="M123" s="273"/>
      <c r="N123" s="273"/>
      <c r="O123" s="273"/>
      <c r="P123" s="273"/>
    </row>
    <row r="124" spans="1:16" ht="8.25" customHeight="1" thickBot="1" x14ac:dyDescent="0.2">
      <c r="A124" s="96"/>
      <c r="B124" s="302"/>
      <c r="C124" s="95"/>
      <c r="D124" s="95"/>
      <c r="E124" s="95"/>
      <c r="F124" s="95"/>
      <c r="G124" s="95"/>
      <c r="H124" s="95"/>
      <c r="I124" s="95"/>
      <c r="J124" s="118"/>
      <c r="L124" s="273"/>
      <c r="M124" s="273"/>
      <c r="N124" s="273"/>
      <c r="O124" s="273"/>
      <c r="P124" s="273"/>
    </row>
    <row r="125" spans="1:16" ht="17.25" customHeight="1" thickBot="1" x14ac:dyDescent="0.2">
      <c r="A125" s="96"/>
      <c r="B125" s="82" t="s">
        <v>198</v>
      </c>
      <c r="C125" s="460"/>
      <c r="D125" s="461"/>
      <c r="E125" s="83"/>
      <c r="F125" s="83"/>
      <c r="G125" s="26"/>
      <c r="H125" s="26"/>
      <c r="I125" s="26"/>
      <c r="J125" s="208" t="s">
        <v>355</v>
      </c>
      <c r="L125" s="273"/>
      <c r="M125" s="273"/>
      <c r="N125" s="273"/>
      <c r="O125" s="273"/>
      <c r="P125" s="273"/>
    </row>
    <row r="126" spans="1:16" ht="8.25" customHeight="1" x14ac:dyDescent="0.15">
      <c r="A126" s="96"/>
      <c r="B126" s="302"/>
      <c r="C126" s="95"/>
      <c r="D126" s="95"/>
      <c r="E126" s="95"/>
      <c r="F126" s="95"/>
      <c r="G126" s="95"/>
      <c r="H126" s="95"/>
      <c r="I126" s="95"/>
      <c r="J126" s="118"/>
      <c r="L126" s="273"/>
      <c r="M126" s="273"/>
      <c r="N126" s="273"/>
      <c r="O126" s="273"/>
      <c r="P126" s="273"/>
    </row>
    <row r="127" spans="1:16" ht="17.25" customHeight="1" x14ac:dyDescent="0.15">
      <c r="A127" s="406" t="s">
        <v>205</v>
      </c>
      <c r="B127" s="407"/>
      <c r="C127" s="121"/>
      <c r="D127" s="121"/>
      <c r="E127" s="121"/>
      <c r="F127" s="121"/>
      <c r="G127" s="121"/>
      <c r="H127" s="121"/>
      <c r="I127" s="121"/>
      <c r="J127" s="120"/>
      <c r="L127" s="403" t="s">
        <v>123</v>
      </c>
      <c r="M127" s="403"/>
      <c r="N127" s="403"/>
      <c r="O127" s="403"/>
      <c r="P127" s="403"/>
    </row>
    <row r="128" spans="1:16" ht="7.5" customHeight="1" thickBot="1" x14ac:dyDescent="0.2">
      <c r="A128" s="90"/>
      <c r="B128" s="240"/>
      <c r="J128" s="111"/>
      <c r="L128" s="403"/>
      <c r="M128" s="403"/>
      <c r="N128" s="403"/>
      <c r="O128" s="403"/>
      <c r="P128" s="403"/>
    </row>
    <row r="129" spans="1:16" ht="17.25" customHeight="1" thickBot="1" x14ac:dyDescent="0.2">
      <c r="A129" s="90"/>
      <c r="B129" s="240"/>
      <c r="C129" s="462"/>
      <c r="D129" s="463"/>
      <c r="E129" s="463"/>
      <c r="F129" s="463"/>
      <c r="G129" s="463"/>
      <c r="H129" s="463"/>
      <c r="I129" s="464"/>
      <c r="J129" s="111" t="s">
        <v>372</v>
      </c>
      <c r="L129" s="403"/>
      <c r="M129" s="403"/>
      <c r="N129" s="403"/>
      <c r="O129" s="403"/>
      <c r="P129" s="403"/>
    </row>
    <row r="130" spans="1:16" ht="7.5" customHeight="1" x14ac:dyDescent="0.15">
      <c r="A130" s="35"/>
      <c r="B130" s="27"/>
      <c r="C130" s="28"/>
      <c r="D130" s="28"/>
      <c r="E130" s="28"/>
      <c r="F130" s="28"/>
      <c r="G130" s="28"/>
      <c r="H130" s="28"/>
      <c r="I130" s="28"/>
      <c r="J130" s="112"/>
      <c r="L130" s="403"/>
      <c r="M130" s="403"/>
      <c r="N130" s="403"/>
      <c r="O130" s="403"/>
      <c r="P130" s="403"/>
    </row>
    <row r="131" spans="1:16" ht="17.25" customHeight="1" x14ac:dyDescent="0.15">
      <c r="A131" s="444" t="s">
        <v>294</v>
      </c>
      <c r="B131" s="445"/>
      <c r="C131" s="445"/>
      <c r="D131" s="445"/>
      <c r="E131" s="445"/>
      <c r="F131" s="445"/>
      <c r="G131" s="445"/>
      <c r="H131" s="445"/>
      <c r="I131" s="445"/>
      <c r="J131" s="446"/>
      <c r="L131" s="184"/>
      <c r="M131" s="184"/>
      <c r="N131" s="184"/>
      <c r="O131" s="184"/>
      <c r="P131" s="184"/>
    </row>
    <row r="132" spans="1:16" ht="7.5" customHeight="1" x14ac:dyDescent="0.15">
      <c r="A132" s="36"/>
      <c r="B132" s="49"/>
      <c r="C132" s="37"/>
      <c r="D132" s="37"/>
      <c r="E132" s="37"/>
      <c r="F132" s="37"/>
      <c r="G132" s="37"/>
      <c r="H132" s="37"/>
      <c r="I132" s="37"/>
      <c r="J132" s="111"/>
      <c r="L132" s="184"/>
      <c r="M132" s="184"/>
      <c r="N132" s="184"/>
      <c r="O132" s="184"/>
      <c r="P132" s="184"/>
    </row>
    <row r="133" spans="1:16" ht="17.25" customHeight="1" x14ac:dyDescent="0.15">
      <c r="A133" s="406" t="s">
        <v>217</v>
      </c>
      <c r="B133" s="407"/>
      <c r="C133" s="121"/>
      <c r="D133" s="121"/>
      <c r="E133" s="121"/>
      <c r="F133" s="121"/>
      <c r="G133" s="121"/>
      <c r="H133" s="121"/>
      <c r="I133" s="121"/>
      <c r="J133" s="120"/>
      <c r="L133" s="184"/>
      <c r="M133" s="184"/>
      <c r="N133" s="184"/>
      <c r="O133" s="184"/>
      <c r="P133" s="184"/>
    </row>
    <row r="134" spans="1:16" ht="7.5" customHeight="1" thickBot="1" x14ac:dyDescent="0.2">
      <c r="A134" s="36"/>
      <c r="B134" s="49"/>
      <c r="C134" s="104"/>
      <c r="D134" s="104"/>
      <c r="E134" s="104"/>
      <c r="I134" s="102"/>
      <c r="J134" s="111"/>
      <c r="L134" s="184"/>
      <c r="M134" s="184"/>
      <c r="N134" s="184"/>
      <c r="O134" s="184"/>
      <c r="P134" s="184"/>
    </row>
    <row r="135" spans="1:16" ht="17.25" customHeight="1" thickBot="1" x14ac:dyDescent="0.2">
      <c r="A135" s="90"/>
      <c r="B135" s="471" t="s">
        <v>214</v>
      </c>
      <c r="C135" s="472"/>
      <c r="D135" s="472"/>
      <c r="E135" s="473"/>
      <c r="F135" s="95"/>
      <c r="G135" s="398">
        <v>20</v>
      </c>
      <c r="H135" s="399"/>
      <c r="I135" s="6" t="s">
        <v>142</v>
      </c>
      <c r="J135" s="252" t="s">
        <v>380</v>
      </c>
      <c r="L135" s="256"/>
      <c r="M135" s="256"/>
      <c r="N135" s="256"/>
      <c r="O135" s="256"/>
      <c r="P135" s="256"/>
    </row>
    <row r="136" spans="1:16" ht="7.5" customHeight="1" thickBot="1" x14ac:dyDescent="0.2">
      <c r="A136" s="36"/>
      <c r="B136" s="95"/>
      <c r="C136" s="232"/>
      <c r="D136" s="232"/>
      <c r="E136" s="232"/>
      <c r="F136" s="95"/>
      <c r="G136" s="95"/>
      <c r="H136" s="95"/>
      <c r="J136" s="252"/>
      <c r="L136" s="457" t="s">
        <v>233</v>
      </c>
      <c r="M136" s="457"/>
      <c r="N136" s="457"/>
      <c r="O136" s="457"/>
      <c r="P136" s="457"/>
    </row>
    <row r="137" spans="1:16" ht="17.25" customHeight="1" thickBot="1" x14ac:dyDescent="0.2">
      <c r="A137" s="90"/>
      <c r="B137" s="471" t="s">
        <v>215</v>
      </c>
      <c r="C137" s="472"/>
      <c r="D137" s="472"/>
      <c r="E137" s="473"/>
      <c r="F137" s="95"/>
      <c r="G137" s="398" t="s">
        <v>213</v>
      </c>
      <c r="H137" s="399"/>
      <c r="I137" s="6" t="s">
        <v>142</v>
      </c>
      <c r="J137" s="252" t="s">
        <v>381</v>
      </c>
      <c r="L137" s="457"/>
      <c r="M137" s="457"/>
      <c r="N137" s="457"/>
      <c r="O137" s="457"/>
      <c r="P137" s="457"/>
    </row>
    <row r="138" spans="1:16" ht="7.5" customHeight="1" thickBot="1" x14ac:dyDescent="0.2">
      <c r="A138" s="36"/>
      <c r="B138" s="95"/>
      <c r="C138" s="232"/>
      <c r="D138" s="232"/>
      <c r="E138" s="232"/>
      <c r="F138" s="232"/>
      <c r="G138" s="232"/>
      <c r="H138" s="240"/>
      <c r="J138" s="252"/>
      <c r="L138" s="457"/>
      <c r="M138" s="457"/>
      <c r="N138" s="457"/>
      <c r="O138" s="457"/>
      <c r="P138" s="457"/>
    </row>
    <row r="139" spans="1:16" ht="17.25" customHeight="1" thickBot="1" x14ac:dyDescent="0.2">
      <c r="A139" s="90"/>
      <c r="B139" s="471" t="s">
        <v>216</v>
      </c>
      <c r="C139" s="472"/>
      <c r="D139" s="472"/>
      <c r="E139" s="473"/>
      <c r="F139" s="95"/>
      <c r="G139" s="398">
        <v>10</v>
      </c>
      <c r="H139" s="399"/>
      <c r="I139" s="6" t="s">
        <v>142</v>
      </c>
      <c r="J139" s="252" t="s">
        <v>382</v>
      </c>
      <c r="L139" s="457"/>
      <c r="M139" s="457"/>
      <c r="N139" s="457"/>
      <c r="O139" s="457"/>
      <c r="P139" s="457"/>
    </row>
    <row r="140" spans="1:16" ht="7.5" customHeight="1" thickBot="1" x14ac:dyDescent="0.2">
      <c r="A140" s="36"/>
      <c r="B140" s="95"/>
      <c r="C140" s="232"/>
      <c r="D140" s="232"/>
      <c r="E140" s="232"/>
      <c r="F140" s="95"/>
      <c r="G140" s="95"/>
      <c r="H140" s="95"/>
      <c r="J140" s="252"/>
      <c r="L140" s="184"/>
      <c r="M140" s="184"/>
      <c r="N140" s="184"/>
      <c r="O140" s="184"/>
      <c r="P140" s="184"/>
    </row>
    <row r="141" spans="1:16" ht="17.25" customHeight="1" thickBot="1" x14ac:dyDescent="0.2">
      <c r="A141" s="90"/>
      <c r="B141" s="471" t="s">
        <v>315</v>
      </c>
      <c r="C141" s="472"/>
      <c r="D141" s="472"/>
      <c r="E141" s="473"/>
      <c r="F141" s="95"/>
      <c r="G141" s="398">
        <v>10</v>
      </c>
      <c r="H141" s="399"/>
      <c r="I141" s="6" t="s">
        <v>142</v>
      </c>
      <c r="J141" s="252" t="s">
        <v>380</v>
      </c>
      <c r="L141" s="184"/>
      <c r="M141" s="184"/>
      <c r="N141" s="184"/>
      <c r="O141" s="184"/>
      <c r="P141" s="184"/>
    </row>
    <row r="142" spans="1:16" ht="7.5" customHeight="1" thickBot="1" x14ac:dyDescent="0.2">
      <c r="A142" s="36"/>
      <c r="B142" s="95"/>
      <c r="C142" s="232"/>
      <c r="D142" s="232"/>
      <c r="E142" s="232"/>
      <c r="F142" s="232"/>
      <c r="G142" s="232"/>
      <c r="H142" s="240"/>
      <c r="J142" s="252"/>
      <c r="L142" s="184"/>
      <c r="M142" s="184"/>
      <c r="N142" s="184"/>
      <c r="O142" s="184"/>
      <c r="P142" s="184"/>
    </row>
    <row r="143" spans="1:16" ht="17.25" customHeight="1" thickBot="1" x14ac:dyDescent="0.2">
      <c r="A143" s="90"/>
      <c r="B143" s="471"/>
      <c r="C143" s="472"/>
      <c r="D143" s="472"/>
      <c r="E143" s="473"/>
      <c r="F143" s="95"/>
      <c r="G143" s="398"/>
      <c r="H143" s="399"/>
      <c r="I143" s="6" t="s">
        <v>142</v>
      </c>
      <c r="J143" s="252"/>
      <c r="L143" s="184"/>
      <c r="M143" s="184"/>
      <c r="N143" s="184"/>
      <c r="O143" s="184"/>
      <c r="P143" s="184"/>
    </row>
    <row r="144" spans="1:16" ht="7.5" customHeight="1" thickBot="1" x14ac:dyDescent="0.2">
      <c r="A144" s="36"/>
      <c r="B144" s="95"/>
      <c r="C144" s="232"/>
      <c r="D144" s="232"/>
      <c r="E144" s="232"/>
      <c r="F144" s="95"/>
      <c r="G144" s="95"/>
      <c r="H144" s="95"/>
      <c r="J144" s="252"/>
      <c r="L144" s="184"/>
      <c r="M144" s="184"/>
      <c r="N144" s="184"/>
      <c r="O144" s="184"/>
      <c r="P144" s="184"/>
    </row>
    <row r="145" spans="1:16" ht="17.25" customHeight="1" thickBot="1" x14ac:dyDescent="0.2">
      <c r="A145" s="90"/>
      <c r="B145" s="471"/>
      <c r="C145" s="472"/>
      <c r="D145" s="472"/>
      <c r="E145" s="473"/>
      <c r="F145" s="95"/>
      <c r="G145" s="398"/>
      <c r="H145" s="399"/>
      <c r="I145" s="6" t="s">
        <v>142</v>
      </c>
      <c r="J145" s="252"/>
      <c r="L145" s="184"/>
      <c r="M145" s="184"/>
      <c r="N145" s="184"/>
      <c r="O145" s="184"/>
      <c r="P145" s="184"/>
    </row>
    <row r="146" spans="1:16" ht="7.5" customHeight="1" thickBot="1" x14ac:dyDescent="0.2">
      <c r="A146" s="36"/>
      <c r="B146" s="95"/>
      <c r="C146" s="232"/>
      <c r="D146" s="232"/>
      <c r="E146" s="232"/>
      <c r="F146" s="232"/>
      <c r="G146" s="232"/>
      <c r="H146" s="240"/>
      <c r="J146" s="252"/>
      <c r="L146" s="184"/>
      <c r="M146" s="184"/>
      <c r="N146" s="184"/>
      <c r="O146" s="184"/>
      <c r="P146" s="184"/>
    </row>
    <row r="147" spans="1:16" ht="17.25" customHeight="1" thickBot="1" x14ac:dyDescent="0.2">
      <c r="A147" s="90"/>
      <c r="B147" s="471"/>
      <c r="C147" s="472"/>
      <c r="D147" s="472"/>
      <c r="E147" s="473"/>
      <c r="F147" s="95"/>
      <c r="G147" s="398"/>
      <c r="H147" s="399"/>
      <c r="I147" s="6" t="s">
        <v>142</v>
      </c>
      <c r="J147" s="252"/>
      <c r="L147" s="240"/>
      <c r="M147" s="240"/>
      <c r="N147" s="240"/>
      <c r="O147" s="240"/>
      <c r="P147" s="240"/>
    </row>
    <row r="148" spans="1:16" ht="7.5" customHeight="1" thickBot="1" x14ac:dyDescent="0.2">
      <c r="A148" s="36"/>
      <c r="B148" s="95"/>
      <c r="C148" s="232"/>
      <c r="D148" s="232"/>
      <c r="E148" s="232"/>
      <c r="F148" s="95"/>
      <c r="G148" s="95"/>
      <c r="H148" s="95"/>
      <c r="J148" s="252"/>
      <c r="L148" s="240"/>
      <c r="M148" s="240"/>
      <c r="N148" s="240"/>
      <c r="O148" s="240"/>
      <c r="P148" s="240"/>
    </row>
    <row r="149" spans="1:16" ht="17.25" customHeight="1" thickBot="1" x14ac:dyDescent="0.2">
      <c r="A149" s="90"/>
      <c r="B149" s="471"/>
      <c r="C149" s="472"/>
      <c r="D149" s="472"/>
      <c r="E149" s="473"/>
      <c r="F149" s="95"/>
      <c r="G149" s="398"/>
      <c r="H149" s="399"/>
      <c r="I149" s="6" t="s">
        <v>142</v>
      </c>
      <c r="J149" s="252"/>
      <c r="L149" s="240"/>
      <c r="M149" s="240"/>
      <c r="N149" s="240"/>
      <c r="O149" s="240"/>
      <c r="P149" s="240"/>
    </row>
    <row r="150" spans="1:16" ht="7.5" customHeight="1" thickBot="1" x14ac:dyDescent="0.2">
      <c r="A150" s="36"/>
      <c r="B150" s="95"/>
      <c r="C150" s="232"/>
      <c r="D150" s="232"/>
      <c r="E150" s="232"/>
      <c r="F150" s="232"/>
      <c r="G150" s="232"/>
      <c r="H150" s="240"/>
      <c r="J150" s="252"/>
      <c r="L150" s="240"/>
      <c r="M150" s="240"/>
      <c r="N150" s="240"/>
      <c r="O150" s="240"/>
      <c r="P150" s="240"/>
    </row>
    <row r="151" spans="1:16" ht="17.25" customHeight="1" thickBot="1" x14ac:dyDescent="0.2">
      <c r="A151" s="90"/>
      <c r="B151" s="471"/>
      <c r="C151" s="472"/>
      <c r="D151" s="472"/>
      <c r="E151" s="473"/>
      <c r="F151" s="95"/>
      <c r="G151" s="398"/>
      <c r="H151" s="399"/>
      <c r="I151" s="6" t="s">
        <v>142</v>
      </c>
      <c r="J151" s="252"/>
      <c r="L151" s="240"/>
      <c r="M151" s="240"/>
      <c r="N151" s="240"/>
      <c r="O151" s="240"/>
      <c r="P151" s="240"/>
    </row>
    <row r="152" spans="1:16" ht="7.5" customHeight="1" thickBot="1" x14ac:dyDescent="0.2">
      <c r="A152" s="36"/>
      <c r="B152" s="95"/>
      <c r="C152" s="232"/>
      <c r="D152" s="232"/>
      <c r="E152" s="232"/>
      <c r="F152" s="95"/>
      <c r="G152" s="95"/>
      <c r="H152" s="95"/>
      <c r="J152" s="252"/>
      <c r="L152" s="240"/>
      <c r="M152" s="240"/>
      <c r="N152" s="240"/>
      <c r="O152" s="240"/>
      <c r="P152" s="240"/>
    </row>
    <row r="153" spans="1:16" ht="17.25" customHeight="1" thickBot="1" x14ac:dyDescent="0.2">
      <c r="A153" s="90"/>
      <c r="B153" s="471"/>
      <c r="C153" s="472"/>
      <c r="D153" s="472"/>
      <c r="E153" s="473"/>
      <c r="F153" s="95"/>
      <c r="G153" s="398"/>
      <c r="H153" s="399"/>
      <c r="I153" s="6" t="s">
        <v>142</v>
      </c>
      <c r="J153" s="252"/>
      <c r="L153" s="457" t="s">
        <v>234</v>
      </c>
      <c r="M153" s="457"/>
      <c r="N153" s="457"/>
      <c r="O153" s="457"/>
      <c r="P153" s="457"/>
    </row>
    <row r="154" spans="1:16" ht="7.5" customHeight="1" x14ac:dyDescent="0.15">
      <c r="A154" s="36"/>
      <c r="B154" s="95"/>
      <c r="C154" s="232"/>
      <c r="D154" s="232"/>
      <c r="E154" s="232"/>
      <c r="F154" s="232"/>
      <c r="G154" s="232"/>
      <c r="H154" s="240"/>
      <c r="J154" s="252"/>
      <c r="L154" s="457"/>
      <c r="M154" s="457"/>
      <c r="N154" s="457"/>
      <c r="O154" s="457"/>
      <c r="P154" s="457"/>
    </row>
    <row r="155" spans="1:16" ht="7.5" customHeight="1" thickBot="1" x14ac:dyDescent="0.2">
      <c r="A155" s="36"/>
      <c r="B155" s="95"/>
      <c r="C155" s="232"/>
      <c r="D155" s="232"/>
      <c r="E155" s="232"/>
      <c r="F155" s="232"/>
      <c r="G155" s="232"/>
      <c r="H155" s="346"/>
      <c r="J155" s="252"/>
      <c r="L155" s="457"/>
      <c r="M155" s="457"/>
      <c r="N155" s="457"/>
      <c r="O155" s="457"/>
      <c r="P155" s="457"/>
    </row>
    <row r="156" spans="1:16" ht="17.25" customHeight="1" thickBot="1" x14ac:dyDescent="0.2">
      <c r="A156" s="90"/>
      <c r="B156" s="95" t="s">
        <v>219</v>
      </c>
      <c r="C156" s="232"/>
      <c r="D156" s="232"/>
      <c r="E156" s="233" t="s">
        <v>218</v>
      </c>
      <c r="F156" s="232"/>
      <c r="G156" s="398"/>
      <c r="H156" s="399"/>
      <c r="I156" s="6" t="s">
        <v>142</v>
      </c>
      <c r="J156" s="358" t="s">
        <v>220</v>
      </c>
      <c r="L156" s="457"/>
      <c r="M156" s="457"/>
      <c r="N156" s="457"/>
      <c r="O156" s="457"/>
      <c r="P156" s="457"/>
    </row>
    <row r="157" spans="1:16" ht="7.5" customHeight="1" x14ac:dyDescent="0.15">
      <c r="A157" s="35"/>
      <c r="B157" s="27"/>
      <c r="C157" s="210"/>
      <c r="D157" s="210"/>
      <c r="E157" s="211"/>
      <c r="F157" s="211"/>
      <c r="G157" s="211"/>
      <c r="H157" s="211"/>
      <c r="I157" s="211"/>
      <c r="J157" s="212"/>
      <c r="L157" s="184"/>
      <c r="M157" s="184"/>
      <c r="N157" s="184"/>
      <c r="O157" s="184"/>
      <c r="P157" s="184"/>
    </row>
    <row r="158" spans="1:16" ht="17.25" customHeight="1" x14ac:dyDescent="0.15">
      <c r="A158" s="400" t="s">
        <v>283</v>
      </c>
      <c r="B158" s="401"/>
      <c r="C158" s="401"/>
      <c r="D158" s="401"/>
      <c r="E158" s="401"/>
      <c r="F158" s="401"/>
      <c r="G158" s="401"/>
      <c r="H158" s="401"/>
      <c r="I158" s="401"/>
      <c r="J158" s="402"/>
    </row>
    <row r="159" spans="1:16" ht="17.25" customHeight="1" x14ac:dyDescent="0.15">
      <c r="A159" s="406" t="s">
        <v>221</v>
      </c>
      <c r="B159" s="407"/>
      <c r="C159" s="121"/>
      <c r="D159" s="121"/>
      <c r="E159" s="121"/>
      <c r="F159" s="121"/>
      <c r="G159" s="121"/>
      <c r="H159" s="121"/>
      <c r="I159" s="121"/>
      <c r="J159" s="120"/>
    </row>
    <row r="160" spans="1:16" ht="15" thickBot="1" x14ac:dyDescent="0.2">
      <c r="A160" s="236"/>
      <c r="J160" s="254"/>
    </row>
    <row r="161" spans="1:22" ht="15" thickBot="1" x14ac:dyDescent="0.2">
      <c r="A161" s="236"/>
      <c r="B161" s="297" t="s">
        <v>270</v>
      </c>
      <c r="C161" s="299" t="s">
        <v>271</v>
      </c>
      <c r="D161" s="300"/>
      <c r="E161" s="300"/>
      <c r="F161" s="300"/>
      <c r="G161" s="300"/>
      <c r="H161" s="300"/>
      <c r="I161" s="300" t="s">
        <v>278</v>
      </c>
      <c r="J161" s="301" t="s">
        <v>272</v>
      </c>
    </row>
    <row r="162" spans="1:22" ht="15.95" customHeight="1" x14ac:dyDescent="0.15">
      <c r="A162" s="236"/>
      <c r="B162" s="777" t="s">
        <v>331</v>
      </c>
      <c r="C162" s="779" t="s">
        <v>423</v>
      </c>
      <c r="D162" s="780"/>
      <c r="E162" s="780"/>
      <c r="F162" s="780"/>
      <c r="G162" s="780"/>
      <c r="H162" s="780"/>
      <c r="I162" s="807" t="s">
        <v>296</v>
      </c>
      <c r="J162" s="787" t="s">
        <v>295</v>
      </c>
      <c r="V162" s="298"/>
    </row>
    <row r="163" spans="1:22" ht="15.95" customHeight="1" x14ac:dyDescent="0.15">
      <c r="A163" s="236"/>
      <c r="B163" s="776" t="s">
        <v>328</v>
      </c>
      <c r="C163" s="792" t="s">
        <v>422</v>
      </c>
      <c r="D163" s="793"/>
      <c r="E163" s="793"/>
      <c r="F163" s="793"/>
      <c r="G163" s="793"/>
      <c r="H163" s="793"/>
      <c r="I163" s="799" t="s">
        <v>296</v>
      </c>
      <c r="J163" s="789" t="s">
        <v>424</v>
      </c>
      <c r="V163" s="298"/>
    </row>
    <row r="164" spans="1:22" ht="15.95" customHeight="1" x14ac:dyDescent="0.15">
      <c r="A164" s="236"/>
      <c r="B164" s="814"/>
      <c r="C164" s="417"/>
      <c r="D164" s="418"/>
      <c r="E164" s="418"/>
      <c r="F164" s="418"/>
      <c r="G164" s="418"/>
      <c r="H164" s="418"/>
      <c r="I164" s="825"/>
      <c r="J164" s="817"/>
      <c r="V164" s="298"/>
    </row>
    <row r="165" spans="1:22" ht="15.95" customHeight="1" x14ac:dyDescent="0.15">
      <c r="A165" s="236"/>
      <c r="B165" s="814"/>
      <c r="C165" s="417"/>
      <c r="D165" s="418"/>
      <c r="E165" s="418"/>
      <c r="F165" s="418"/>
      <c r="G165" s="418"/>
      <c r="H165" s="418"/>
      <c r="I165" s="825"/>
      <c r="J165" s="817"/>
      <c r="V165" s="298"/>
    </row>
    <row r="166" spans="1:22" ht="15.95" customHeight="1" x14ac:dyDescent="0.15">
      <c r="A166" s="236"/>
      <c r="B166" s="814"/>
      <c r="C166" s="417"/>
      <c r="D166" s="418"/>
      <c r="E166" s="418"/>
      <c r="F166" s="418"/>
      <c r="G166" s="418"/>
      <c r="H166" s="418"/>
      <c r="I166" s="825"/>
      <c r="J166" s="817"/>
      <c r="V166" s="298"/>
    </row>
    <row r="167" spans="1:22" ht="15.95" customHeight="1" x14ac:dyDescent="0.15">
      <c r="A167" s="236"/>
      <c r="B167" s="814"/>
      <c r="C167" s="417"/>
      <c r="D167" s="418"/>
      <c r="E167" s="418"/>
      <c r="F167" s="418"/>
      <c r="G167" s="418"/>
      <c r="H167" s="418"/>
      <c r="I167" s="825"/>
      <c r="J167" s="817"/>
      <c r="V167" s="298"/>
    </row>
    <row r="168" spans="1:22" ht="15.95" customHeight="1" x14ac:dyDescent="0.15">
      <c r="A168" s="236"/>
      <c r="B168" s="814"/>
      <c r="C168" s="417"/>
      <c r="D168" s="418"/>
      <c r="E168" s="418"/>
      <c r="F168" s="418"/>
      <c r="G168" s="418"/>
      <c r="H168" s="418"/>
      <c r="I168" s="825"/>
      <c r="J168" s="817"/>
    </row>
    <row r="169" spans="1:22" ht="15.95" customHeight="1" thickBot="1" x14ac:dyDescent="0.2">
      <c r="A169" s="236"/>
      <c r="B169" s="815"/>
      <c r="C169" s="419"/>
      <c r="D169" s="420"/>
      <c r="E169" s="420"/>
      <c r="F169" s="420"/>
      <c r="G169" s="420"/>
      <c r="H169" s="420"/>
      <c r="I169" s="826"/>
      <c r="J169" s="824"/>
    </row>
    <row r="170" spans="1:22" ht="15.95" customHeight="1" thickBot="1" x14ac:dyDescent="0.2">
      <c r="A170" s="236"/>
      <c r="B170" s="326"/>
      <c r="C170" s="327"/>
      <c r="D170" s="327"/>
      <c r="E170" s="327"/>
      <c r="F170" s="327"/>
      <c r="G170" s="327"/>
      <c r="H170" s="327"/>
      <c r="I170" s="327"/>
      <c r="J170" s="328"/>
    </row>
    <row r="171" spans="1:22" ht="15.95" customHeight="1" x14ac:dyDescent="0.15">
      <c r="A171" s="236"/>
      <c r="B171" s="777" t="s">
        <v>395</v>
      </c>
      <c r="C171" s="779" t="s">
        <v>269</v>
      </c>
      <c r="D171" s="780"/>
      <c r="E171" s="780"/>
      <c r="F171" s="780"/>
      <c r="G171" s="780"/>
      <c r="H171" s="780"/>
      <c r="I171" s="800" t="s">
        <v>425</v>
      </c>
      <c r="J171" s="787" t="s">
        <v>341</v>
      </c>
      <c r="K171" s="374"/>
      <c r="L171" s="312"/>
      <c r="M171" s="312"/>
      <c r="N171" s="312"/>
      <c r="O171" s="312"/>
      <c r="P171" s="312"/>
      <c r="Q171" s="312"/>
      <c r="R171" s="312"/>
    </row>
    <row r="172" spans="1:22" ht="15.95" customHeight="1" x14ac:dyDescent="0.15">
      <c r="A172" s="236"/>
      <c r="B172" s="776" t="s">
        <v>332</v>
      </c>
      <c r="C172" s="781" t="s">
        <v>273</v>
      </c>
      <c r="D172" s="782"/>
      <c r="E172" s="782"/>
      <c r="F172" s="782"/>
      <c r="G172" s="782"/>
      <c r="H172" s="782"/>
      <c r="I172" s="799" t="s">
        <v>426</v>
      </c>
      <c r="J172" s="789" t="s">
        <v>416</v>
      </c>
      <c r="K172" s="374"/>
      <c r="L172" s="312"/>
      <c r="M172" s="312"/>
      <c r="N172" s="312"/>
      <c r="O172" s="312"/>
      <c r="P172" s="312"/>
      <c r="Q172" s="312"/>
      <c r="R172" s="312"/>
    </row>
    <row r="173" spans="1:22" ht="15.95" customHeight="1" x14ac:dyDescent="0.15">
      <c r="A173" s="236"/>
      <c r="B173" s="778" t="s">
        <v>390</v>
      </c>
      <c r="C173" s="781" t="s">
        <v>297</v>
      </c>
      <c r="D173" s="782"/>
      <c r="E173" s="782"/>
      <c r="F173" s="782"/>
      <c r="G173" s="782"/>
      <c r="H173" s="782"/>
      <c r="I173" s="799" t="s">
        <v>427</v>
      </c>
      <c r="J173" s="789" t="s">
        <v>417</v>
      </c>
      <c r="K173" s="374"/>
      <c r="L173" s="312"/>
      <c r="M173" s="312"/>
      <c r="N173" s="312"/>
      <c r="O173" s="312"/>
      <c r="P173" s="312"/>
      <c r="Q173" s="312"/>
      <c r="R173" s="312"/>
    </row>
    <row r="174" spans="1:22" ht="15.95" customHeight="1" x14ac:dyDescent="0.15">
      <c r="A174" s="236"/>
      <c r="B174" s="814"/>
      <c r="C174" s="781" t="s">
        <v>298</v>
      </c>
      <c r="D174" s="782"/>
      <c r="E174" s="782"/>
      <c r="F174" s="782"/>
      <c r="G174" s="782"/>
      <c r="H174" s="782"/>
      <c r="I174" s="799" t="s">
        <v>427</v>
      </c>
      <c r="J174" s="789" t="s">
        <v>417</v>
      </c>
      <c r="K174" s="374"/>
      <c r="L174" s="312"/>
      <c r="M174" s="312"/>
      <c r="N174" s="312"/>
      <c r="O174" s="312"/>
      <c r="P174" s="312"/>
      <c r="Q174" s="312"/>
      <c r="R174" s="312"/>
    </row>
    <row r="175" spans="1:22" ht="15.95" customHeight="1" x14ac:dyDescent="0.15">
      <c r="A175" s="236"/>
      <c r="B175" s="814"/>
      <c r="C175" s="781" t="s">
        <v>303</v>
      </c>
      <c r="D175" s="782"/>
      <c r="E175" s="782"/>
      <c r="F175" s="782"/>
      <c r="G175" s="782"/>
      <c r="H175" s="782"/>
      <c r="I175" s="799" t="s">
        <v>427</v>
      </c>
      <c r="J175" s="789" t="s">
        <v>417</v>
      </c>
      <c r="K175" s="374"/>
      <c r="L175" s="312"/>
      <c r="M175" s="312"/>
      <c r="N175" s="312"/>
      <c r="O175" s="312"/>
      <c r="P175" s="312"/>
      <c r="Q175" s="312"/>
      <c r="R175" s="312"/>
    </row>
    <row r="176" spans="1:22" ht="15.95" customHeight="1" x14ac:dyDescent="0.15">
      <c r="A176" s="236"/>
      <c r="B176" s="814"/>
      <c r="C176" s="781" t="s">
        <v>299</v>
      </c>
      <c r="D176" s="782"/>
      <c r="E176" s="782"/>
      <c r="F176" s="782"/>
      <c r="G176" s="782"/>
      <c r="H176" s="782"/>
      <c r="I176" s="799" t="s">
        <v>428</v>
      </c>
      <c r="J176" s="789" t="s">
        <v>418</v>
      </c>
      <c r="K176" s="374"/>
      <c r="L176" s="312"/>
      <c r="M176" s="312"/>
      <c r="N176" s="312"/>
      <c r="O176" s="312"/>
      <c r="P176" s="312"/>
      <c r="Q176" s="312"/>
      <c r="R176" s="312"/>
    </row>
    <row r="177" spans="1:18" ht="15.95" customHeight="1" x14ac:dyDescent="0.15">
      <c r="A177" s="236"/>
      <c r="B177" s="814"/>
      <c r="C177" s="781" t="s">
        <v>300</v>
      </c>
      <c r="D177" s="782"/>
      <c r="E177" s="782"/>
      <c r="F177" s="782"/>
      <c r="G177" s="782"/>
      <c r="H177" s="782"/>
      <c r="I177" s="799" t="s">
        <v>429</v>
      </c>
      <c r="J177" s="789" t="s">
        <v>415</v>
      </c>
      <c r="K177" s="374"/>
      <c r="L177" s="312"/>
      <c r="M177" s="312"/>
      <c r="N177" s="312"/>
      <c r="O177" s="312"/>
      <c r="P177" s="312"/>
      <c r="Q177" s="312"/>
      <c r="R177" s="312"/>
    </row>
    <row r="178" spans="1:18" ht="15.95" customHeight="1" x14ac:dyDescent="0.15">
      <c r="A178" s="236"/>
      <c r="B178" s="814"/>
      <c r="C178" s="820"/>
      <c r="D178" s="821"/>
      <c r="E178" s="821"/>
      <c r="F178" s="821"/>
      <c r="G178" s="821"/>
      <c r="H178" s="821"/>
      <c r="I178" s="385"/>
      <c r="J178" s="817"/>
      <c r="K178" s="374"/>
      <c r="L178" s="312"/>
      <c r="M178" s="312"/>
      <c r="N178" s="312"/>
      <c r="O178" s="312"/>
      <c r="P178" s="312"/>
      <c r="Q178" s="312"/>
      <c r="R178" s="312"/>
    </row>
    <row r="179" spans="1:18" ht="15.75" customHeight="1" x14ac:dyDescent="0.15">
      <c r="A179" s="236"/>
      <c r="B179" s="814"/>
      <c r="C179" s="820"/>
      <c r="D179" s="821"/>
      <c r="E179" s="821"/>
      <c r="F179" s="821"/>
      <c r="G179" s="821"/>
      <c r="H179" s="821"/>
      <c r="I179" s="385"/>
      <c r="J179" s="817"/>
      <c r="K179" s="374"/>
      <c r="L179" s="312"/>
      <c r="M179" s="312"/>
      <c r="N179" s="312"/>
      <c r="O179" s="312"/>
      <c r="P179" s="312"/>
      <c r="Q179" s="312"/>
      <c r="R179" s="312"/>
    </row>
    <row r="180" spans="1:18" ht="15.95" customHeight="1" x14ac:dyDescent="0.15">
      <c r="A180" s="236"/>
      <c r="B180" s="814"/>
      <c r="C180" s="820"/>
      <c r="D180" s="821"/>
      <c r="E180" s="821"/>
      <c r="F180" s="821"/>
      <c r="G180" s="821"/>
      <c r="H180" s="821"/>
      <c r="I180" s="385"/>
      <c r="J180" s="817"/>
      <c r="K180" s="374"/>
      <c r="L180" s="312"/>
      <c r="M180" s="312"/>
      <c r="N180" s="312"/>
      <c r="O180" s="312"/>
      <c r="P180" s="312"/>
      <c r="Q180" s="312"/>
      <c r="R180" s="312"/>
    </row>
    <row r="181" spans="1:18" ht="15.95" customHeight="1" x14ac:dyDescent="0.15">
      <c r="A181" s="236"/>
      <c r="B181" s="814"/>
      <c r="C181" s="820"/>
      <c r="D181" s="821"/>
      <c r="E181" s="821"/>
      <c r="F181" s="821"/>
      <c r="G181" s="821"/>
      <c r="H181" s="821"/>
      <c r="I181" s="385"/>
      <c r="J181" s="817"/>
      <c r="K181" s="374"/>
      <c r="L181" s="312"/>
      <c r="M181" s="312"/>
      <c r="N181" s="312"/>
      <c r="O181" s="312"/>
      <c r="P181" s="312"/>
      <c r="Q181" s="312"/>
      <c r="R181" s="312"/>
    </row>
    <row r="182" spans="1:18" ht="15.95" customHeight="1" x14ac:dyDescent="0.15">
      <c r="A182" s="236"/>
      <c r="B182" s="814"/>
      <c r="C182" s="820"/>
      <c r="D182" s="821"/>
      <c r="E182" s="821"/>
      <c r="F182" s="821"/>
      <c r="G182" s="821"/>
      <c r="H182" s="821"/>
      <c r="I182" s="385"/>
      <c r="J182" s="817"/>
      <c r="K182" s="374"/>
      <c r="L182" s="312"/>
      <c r="M182" s="312"/>
      <c r="N182" s="312"/>
      <c r="O182" s="312"/>
      <c r="P182" s="312"/>
      <c r="Q182" s="312"/>
      <c r="R182" s="312"/>
    </row>
    <row r="183" spans="1:18" ht="15.95" customHeight="1" x14ac:dyDescent="0.15">
      <c r="A183" s="236"/>
      <c r="B183" s="814"/>
      <c r="C183" s="820"/>
      <c r="D183" s="821"/>
      <c r="E183" s="821"/>
      <c r="F183" s="821"/>
      <c r="G183" s="821"/>
      <c r="H183" s="821"/>
      <c r="I183" s="385"/>
      <c r="J183" s="817"/>
      <c r="K183" s="374"/>
      <c r="L183" s="312"/>
      <c r="M183" s="312"/>
      <c r="N183" s="312"/>
      <c r="O183" s="312"/>
      <c r="P183" s="312"/>
      <c r="Q183" s="312"/>
      <c r="R183" s="312"/>
    </row>
    <row r="184" spans="1:18" ht="15.95" customHeight="1" thickBot="1" x14ac:dyDescent="0.2">
      <c r="A184" s="236"/>
      <c r="B184" s="815"/>
      <c r="C184" s="415"/>
      <c r="D184" s="416"/>
      <c r="E184" s="416"/>
      <c r="F184" s="416"/>
      <c r="G184" s="416"/>
      <c r="H184" s="416"/>
      <c r="I184" s="387"/>
      <c r="J184" s="824"/>
      <c r="K184" s="374"/>
      <c r="L184" s="312"/>
      <c r="M184" s="312"/>
      <c r="N184" s="312"/>
      <c r="O184" s="312"/>
      <c r="P184" s="312"/>
      <c r="Q184" s="312"/>
      <c r="R184" s="312"/>
    </row>
    <row r="185" spans="1:18" ht="15.95" customHeight="1" thickBot="1" x14ac:dyDescent="0.2">
      <c r="A185" s="236"/>
      <c r="B185" s="326"/>
      <c r="C185" s="329"/>
      <c r="D185" s="329"/>
      <c r="E185" s="329"/>
      <c r="F185" s="329"/>
      <c r="G185" s="329"/>
      <c r="H185" s="329"/>
      <c r="I185" s="329"/>
      <c r="J185" s="328"/>
      <c r="K185" s="374"/>
      <c r="L185" s="312"/>
      <c r="M185" s="312"/>
      <c r="N185" s="312"/>
      <c r="O185" s="312"/>
      <c r="P185" s="312"/>
      <c r="Q185" s="312"/>
      <c r="R185" s="312"/>
    </row>
    <row r="186" spans="1:18" ht="15.95" customHeight="1" x14ac:dyDescent="0.15">
      <c r="A186" s="236"/>
      <c r="B186" s="777" t="s">
        <v>394</v>
      </c>
      <c r="C186" s="779" t="s">
        <v>274</v>
      </c>
      <c r="D186" s="780"/>
      <c r="E186" s="780"/>
      <c r="F186" s="780"/>
      <c r="G186" s="780"/>
      <c r="H186" s="780"/>
      <c r="I186" s="800" t="s">
        <v>430</v>
      </c>
      <c r="J186" s="787" t="s">
        <v>275</v>
      </c>
      <c r="K186" s="374"/>
      <c r="L186" s="312"/>
      <c r="M186" s="312"/>
      <c r="N186" s="312"/>
      <c r="O186" s="312"/>
      <c r="P186" s="312"/>
      <c r="Q186" s="312"/>
      <c r="R186" s="312"/>
    </row>
    <row r="187" spans="1:18" ht="15.95" customHeight="1" x14ac:dyDescent="0.15">
      <c r="A187" s="236"/>
      <c r="B187" s="776" t="s">
        <v>333</v>
      </c>
      <c r="C187" s="781" t="s">
        <v>301</v>
      </c>
      <c r="D187" s="782"/>
      <c r="E187" s="782"/>
      <c r="F187" s="782"/>
      <c r="G187" s="782"/>
      <c r="H187" s="782"/>
      <c r="I187" s="799" t="s">
        <v>431</v>
      </c>
      <c r="J187" s="789" t="s">
        <v>276</v>
      </c>
      <c r="K187" s="374"/>
      <c r="L187" s="312"/>
      <c r="M187" s="312"/>
      <c r="N187" s="312"/>
      <c r="O187" s="312"/>
      <c r="P187" s="312"/>
      <c r="Q187" s="312"/>
      <c r="R187" s="312"/>
    </row>
    <row r="188" spans="1:18" ht="15.95" customHeight="1" x14ac:dyDescent="0.15">
      <c r="A188" s="236"/>
      <c r="B188" s="776" t="s">
        <v>393</v>
      </c>
      <c r="C188" s="781" t="s">
        <v>302</v>
      </c>
      <c r="D188" s="782"/>
      <c r="E188" s="782"/>
      <c r="F188" s="782"/>
      <c r="G188" s="782"/>
      <c r="H188" s="782"/>
      <c r="I188" s="799" t="s">
        <v>429</v>
      </c>
      <c r="J188" s="789" t="s">
        <v>277</v>
      </c>
      <c r="K188" s="374"/>
      <c r="L188" s="312"/>
      <c r="M188" s="312"/>
      <c r="N188" s="312"/>
      <c r="O188" s="312"/>
      <c r="P188" s="312"/>
      <c r="Q188" s="312"/>
      <c r="R188" s="312"/>
    </row>
    <row r="189" spans="1:18" ht="15.95" customHeight="1" x14ac:dyDescent="0.15">
      <c r="A189" s="236"/>
      <c r="B189" s="776" t="s">
        <v>391</v>
      </c>
      <c r="C189" s="790" t="s">
        <v>406</v>
      </c>
      <c r="D189" s="791"/>
      <c r="E189" s="791"/>
      <c r="F189" s="791"/>
      <c r="G189" s="791"/>
      <c r="H189" s="791"/>
      <c r="I189" s="799" t="s">
        <v>431</v>
      </c>
      <c r="J189" s="789" t="s">
        <v>407</v>
      </c>
      <c r="K189" s="374"/>
      <c r="L189" s="312"/>
      <c r="M189" s="312"/>
      <c r="N189" s="312"/>
      <c r="O189" s="312"/>
      <c r="P189" s="312"/>
      <c r="Q189" s="312"/>
      <c r="R189" s="312"/>
    </row>
    <row r="190" spans="1:18" ht="15.95" customHeight="1" x14ac:dyDescent="0.15">
      <c r="A190" s="236"/>
      <c r="B190" s="776" t="s">
        <v>399</v>
      </c>
      <c r="C190" s="781" t="s">
        <v>408</v>
      </c>
      <c r="D190" s="782"/>
      <c r="E190" s="782"/>
      <c r="F190" s="782"/>
      <c r="G190" s="782"/>
      <c r="H190" s="782"/>
      <c r="I190" s="799" t="s">
        <v>428</v>
      </c>
      <c r="J190" s="789" t="s">
        <v>421</v>
      </c>
      <c r="K190" s="374"/>
      <c r="L190" s="312"/>
      <c r="M190" s="312"/>
      <c r="N190" s="312"/>
      <c r="O190" s="312"/>
      <c r="P190" s="312"/>
      <c r="Q190" s="312"/>
      <c r="R190" s="312"/>
    </row>
    <row r="191" spans="1:18" ht="15.95" customHeight="1" x14ac:dyDescent="0.15">
      <c r="A191" s="236"/>
      <c r="B191" s="814"/>
      <c r="C191" s="781" t="s">
        <v>409</v>
      </c>
      <c r="D191" s="782"/>
      <c r="E191" s="782"/>
      <c r="F191" s="782"/>
      <c r="G191" s="782"/>
      <c r="H191" s="782"/>
      <c r="I191" s="799" t="s">
        <v>428</v>
      </c>
      <c r="J191" s="789" t="s">
        <v>417</v>
      </c>
      <c r="K191" s="374"/>
      <c r="L191" s="312"/>
      <c r="M191" s="312"/>
      <c r="N191" s="312"/>
      <c r="O191" s="312"/>
      <c r="P191" s="312"/>
      <c r="Q191" s="312"/>
      <c r="R191" s="312"/>
    </row>
    <row r="192" spans="1:18" ht="15.95" customHeight="1" x14ac:dyDescent="0.15">
      <c r="A192" s="236"/>
      <c r="B192" s="814"/>
      <c r="C192" s="781" t="s">
        <v>410</v>
      </c>
      <c r="D192" s="782"/>
      <c r="E192" s="782"/>
      <c r="F192" s="782"/>
      <c r="G192" s="782"/>
      <c r="H192" s="782"/>
      <c r="I192" s="799" t="s">
        <v>429</v>
      </c>
      <c r="J192" s="789" t="s">
        <v>421</v>
      </c>
      <c r="K192" s="374"/>
      <c r="L192" s="312"/>
      <c r="M192" s="312"/>
      <c r="N192" s="312"/>
      <c r="O192" s="312"/>
      <c r="P192" s="312"/>
      <c r="Q192" s="312"/>
      <c r="R192" s="312"/>
    </row>
    <row r="193" spans="1:18" ht="15.95" customHeight="1" x14ac:dyDescent="0.15">
      <c r="A193" s="236"/>
      <c r="B193" s="814"/>
      <c r="C193" s="781" t="s">
        <v>411</v>
      </c>
      <c r="D193" s="782"/>
      <c r="E193" s="782"/>
      <c r="F193" s="782"/>
      <c r="G193" s="782"/>
      <c r="H193" s="782"/>
      <c r="I193" s="799" t="s">
        <v>429</v>
      </c>
      <c r="J193" s="789" t="s">
        <v>417</v>
      </c>
      <c r="K193" s="374"/>
      <c r="L193" s="312"/>
      <c r="M193" s="312"/>
      <c r="N193" s="312"/>
      <c r="O193" s="312"/>
      <c r="P193" s="312"/>
      <c r="Q193" s="312"/>
      <c r="R193" s="312"/>
    </row>
    <row r="194" spans="1:18" ht="15.95" customHeight="1" x14ac:dyDescent="0.15">
      <c r="A194" s="236"/>
      <c r="B194" s="814"/>
      <c r="C194" s="781" t="s">
        <v>412</v>
      </c>
      <c r="D194" s="782"/>
      <c r="E194" s="782"/>
      <c r="F194" s="782"/>
      <c r="G194" s="782"/>
      <c r="H194" s="782"/>
      <c r="I194" s="799" t="s">
        <v>428</v>
      </c>
      <c r="J194" s="789" t="s">
        <v>407</v>
      </c>
      <c r="K194" s="374"/>
      <c r="L194" s="312"/>
      <c r="M194" s="312"/>
      <c r="N194" s="312"/>
      <c r="O194" s="312"/>
      <c r="P194" s="312"/>
      <c r="Q194" s="312"/>
      <c r="R194" s="312"/>
    </row>
    <row r="195" spans="1:18" ht="15.95" customHeight="1" x14ac:dyDescent="0.15">
      <c r="A195" s="236"/>
      <c r="B195" s="814"/>
      <c r="C195" s="792" t="s">
        <v>413</v>
      </c>
      <c r="D195" s="793"/>
      <c r="E195" s="793"/>
      <c r="F195" s="793"/>
      <c r="G195" s="793"/>
      <c r="H195" s="793"/>
      <c r="I195" s="799" t="s">
        <v>428</v>
      </c>
      <c r="J195" s="789" t="s">
        <v>414</v>
      </c>
      <c r="K195" s="374"/>
      <c r="L195" s="312"/>
      <c r="M195" s="312"/>
      <c r="N195" s="312"/>
      <c r="O195" s="312"/>
      <c r="P195" s="312"/>
      <c r="Q195" s="312"/>
      <c r="R195" s="312"/>
    </row>
    <row r="196" spans="1:18" ht="15.95" customHeight="1" x14ac:dyDescent="0.15">
      <c r="A196" s="236"/>
      <c r="B196" s="814"/>
      <c r="C196" s="820"/>
      <c r="D196" s="821"/>
      <c r="E196" s="821"/>
      <c r="F196" s="821"/>
      <c r="G196" s="821"/>
      <c r="H196" s="821"/>
      <c r="I196" s="803"/>
      <c r="J196" s="817"/>
      <c r="K196" s="374"/>
      <c r="L196" s="312"/>
      <c r="M196" s="312"/>
      <c r="N196" s="312"/>
      <c r="O196" s="312"/>
      <c r="P196" s="312"/>
      <c r="Q196" s="312"/>
      <c r="R196" s="312"/>
    </row>
    <row r="197" spans="1:18" ht="15.95" customHeight="1" x14ac:dyDescent="0.15">
      <c r="A197" s="236"/>
      <c r="B197" s="814"/>
      <c r="C197" s="820"/>
      <c r="D197" s="821"/>
      <c r="E197" s="821"/>
      <c r="F197" s="821"/>
      <c r="G197" s="821"/>
      <c r="H197" s="821"/>
      <c r="I197" s="804"/>
      <c r="J197" s="817"/>
      <c r="K197" s="374"/>
      <c r="L197" s="312"/>
      <c r="M197" s="312"/>
      <c r="N197" s="312"/>
      <c r="O197" s="312"/>
      <c r="P197" s="312"/>
      <c r="Q197" s="312"/>
      <c r="R197" s="312"/>
    </row>
    <row r="198" spans="1:18" ht="15.95" customHeight="1" x14ac:dyDescent="0.15">
      <c r="A198" s="236"/>
      <c r="B198" s="814"/>
      <c r="C198" s="820"/>
      <c r="D198" s="821"/>
      <c r="E198" s="821"/>
      <c r="F198" s="821"/>
      <c r="G198" s="821"/>
      <c r="H198" s="821"/>
      <c r="I198" s="804"/>
      <c r="J198" s="817"/>
      <c r="K198" s="374"/>
      <c r="L198" s="312"/>
      <c r="M198" s="312"/>
      <c r="N198" s="312"/>
      <c r="O198" s="312"/>
      <c r="P198" s="312"/>
      <c r="Q198" s="312"/>
      <c r="R198" s="312"/>
    </row>
    <row r="199" spans="1:18" ht="15.95" customHeight="1" thickBot="1" x14ac:dyDescent="0.2">
      <c r="A199" s="236"/>
      <c r="B199" s="815"/>
      <c r="C199" s="415"/>
      <c r="D199" s="416"/>
      <c r="E199" s="416"/>
      <c r="F199" s="416"/>
      <c r="G199" s="416"/>
      <c r="H199" s="416"/>
      <c r="I199" s="805"/>
      <c r="J199" s="824"/>
      <c r="K199" s="374"/>
      <c r="L199" s="312"/>
      <c r="M199" s="312"/>
      <c r="N199" s="312"/>
      <c r="O199" s="312"/>
      <c r="P199" s="312"/>
      <c r="Q199" s="312"/>
      <c r="R199" s="312"/>
    </row>
    <row r="200" spans="1:18" ht="15.95" customHeight="1" thickBot="1" x14ac:dyDescent="0.2">
      <c r="A200" s="236"/>
      <c r="B200" s="326"/>
      <c r="C200" s="329"/>
      <c r="D200" s="329"/>
      <c r="E200" s="329"/>
      <c r="F200" s="329"/>
      <c r="G200" s="329"/>
      <c r="H200" s="329"/>
      <c r="I200" s="329"/>
      <c r="J200" s="328"/>
      <c r="K200" s="374"/>
      <c r="L200" s="312"/>
      <c r="M200" s="312"/>
      <c r="N200" s="312"/>
      <c r="O200" s="312"/>
      <c r="P200" s="312"/>
      <c r="Q200" s="312"/>
      <c r="R200" s="312"/>
    </row>
    <row r="201" spans="1:18" ht="15.95" customHeight="1" x14ac:dyDescent="0.15">
      <c r="A201" s="236"/>
      <c r="B201" s="777" t="s">
        <v>398</v>
      </c>
      <c r="C201" s="779" t="s">
        <v>304</v>
      </c>
      <c r="D201" s="780"/>
      <c r="E201" s="780"/>
      <c r="F201" s="780"/>
      <c r="G201" s="780"/>
      <c r="H201" s="780"/>
      <c r="I201" s="800" t="s">
        <v>430</v>
      </c>
      <c r="J201" s="787" t="s">
        <v>275</v>
      </c>
      <c r="L201" s="374"/>
      <c r="M201" s="312"/>
      <c r="N201" s="312"/>
      <c r="O201" s="312"/>
      <c r="P201" s="312"/>
      <c r="Q201" s="312"/>
      <c r="R201" s="312"/>
    </row>
    <row r="202" spans="1:18" ht="15.95" customHeight="1" x14ac:dyDescent="0.15">
      <c r="A202" s="236"/>
      <c r="B202" s="778" t="s">
        <v>387</v>
      </c>
      <c r="C202" s="781" t="s">
        <v>401</v>
      </c>
      <c r="D202" s="782"/>
      <c r="E202" s="782"/>
      <c r="F202" s="782"/>
      <c r="G202" s="782"/>
      <c r="H202" s="782"/>
      <c r="I202" s="799" t="s">
        <v>431</v>
      </c>
      <c r="J202" s="789" t="s">
        <v>287</v>
      </c>
      <c r="K202" s="374"/>
      <c r="L202" s="312"/>
      <c r="M202" s="312"/>
      <c r="N202" s="312"/>
      <c r="O202" s="312"/>
      <c r="P202" s="312"/>
      <c r="Q202" s="312"/>
      <c r="R202" s="312"/>
    </row>
    <row r="203" spans="1:18" ht="15.95" customHeight="1" x14ac:dyDescent="0.15">
      <c r="A203" s="236"/>
      <c r="B203" s="776" t="s">
        <v>334</v>
      </c>
      <c r="C203" s="781" t="s">
        <v>402</v>
      </c>
      <c r="D203" s="782"/>
      <c r="E203" s="782"/>
      <c r="F203" s="782"/>
      <c r="G203" s="782"/>
      <c r="H203" s="782"/>
      <c r="I203" s="799" t="s">
        <v>429</v>
      </c>
      <c r="J203" s="789" t="s">
        <v>403</v>
      </c>
      <c r="K203" s="374"/>
      <c r="L203" s="312"/>
      <c r="M203" s="312"/>
      <c r="N203" s="312"/>
      <c r="O203" s="312"/>
      <c r="P203" s="312"/>
      <c r="Q203" s="312"/>
      <c r="R203" s="312"/>
    </row>
    <row r="204" spans="1:18" ht="15.95" customHeight="1" x14ac:dyDescent="0.15">
      <c r="A204" s="236"/>
      <c r="B204" s="776" t="s">
        <v>392</v>
      </c>
      <c r="C204" s="781" t="s">
        <v>305</v>
      </c>
      <c r="D204" s="782"/>
      <c r="E204" s="782"/>
      <c r="F204" s="782"/>
      <c r="G204" s="782"/>
      <c r="H204" s="782"/>
      <c r="I204" s="799" t="s">
        <v>404</v>
      </c>
      <c r="J204" s="789" t="s">
        <v>419</v>
      </c>
      <c r="K204" s="374"/>
      <c r="L204" s="312"/>
      <c r="M204" s="312"/>
      <c r="N204" s="312"/>
      <c r="O204" s="312"/>
      <c r="P204" s="312"/>
      <c r="Q204" s="312"/>
      <c r="R204" s="312"/>
    </row>
    <row r="205" spans="1:18" ht="15.95" customHeight="1" x14ac:dyDescent="0.15">
      <c r="A205" s="236"/>
      <c r="B205" s="814"/>
      <c r="C205" s="781" t="s">
        <v>306</v>
      </c>
      <c r="D205" s="782"/>
      <c r="E205" s="782"/>
      <c r="F205" s="782"/>
      <c r="G205" s="782"/>
      <c r="H205" s="782"/>
      <c r="I205" s="799" t="s">
        <v>404</v>
      </c>
      <c r="J205" s="789" t="s">
        <v>417</v>
      </c>
      <c r="K205" s="374"/>
      <c r="L205" s="312"/>
      <c r="M205" s="312"/>
      <c r="N205" s="312"/>
      <c r="O205" s="312"/>
      <c r="P205" s="312"/>
      <c r="Q205" s="312"/>
      <c r="R205" s="312"/>
    </row>
    <row r="206" spans="1:18" ht="15.95" customHeight="1" x14ac:dyDescent="0.15">
      <c r="A206" s="236"/>
      <c r="B206" s="814"/>
      <c r="C206" s="781" t="s">
        <v>307</v>
      </c>
      <c r="D206" s="782"/>
      <c r="E206" s="782"/>
      <c r="F206" s="782"/>
      <c r="G206" s="782"/>
      <c r="H206" s="782"/>
      <c r="I206" s="799" t="s">
        <v>429</v>
      </c>
      <c r="J206" s="789" t="s">
        <v>400</v>
      </c>
      <c r="K206" s="374"/>
      <c r="L206" s="312"/>
      <c r="M206" s="312"/>
      <c r="N206" s="312"/>
      <c r="O206" s="312"/>
      <c r="P206" s="312"/>
      <c r="Q206" s="312"/>
      <c r="R206" s="312"/>
    </row>
    <row r="207" spans="1:18" ht="15.95" customHeight="1" x14ac:dyDescent="0.15">
      <c r="A207" s="236"/>
      <c r="B207" s="814"/>
      <c r="C207" s="820"/>
      <c r="D207" s="821"/>
      <c r="E207" s="821"/>
      <c r="F207" s="821"/>
      <c r="G207" s="821"/>
      <c r="H207" s="821"/>
      <c r="I207" s="385"/>
      <c r="J207" s="384"/>
      <c r="K207" s="374"/>
      <c r="L207" s="312"/>
      <c r="M207" s="312"/>
      <c r="N207" s="312"/>
      <c r="O207" s="312"/>
      <c r="P207" s="312"/>
      <c r="Q207" s="312"/>
      <c r="R207" s="312"/>
    </row>
    <row r="208" spans="1:18" ht="15.95" customHeight="1" x14ac:dyDescent="0.15">
      <c r="A208" s="236"/>
      <c r="B208" s="814"/>
      <c r="C208" s="820"/>
      <c r="D208" s="821"/>
      <c r="E208" s="821"/>
      <c r="F208" s="821"/>
      <c r="G208" s="821"/>
      <c r="H208" s="821"/>
      <c r="I208" s="385"/>
      <c r="J208" s="384"/>
      <c r="K208" s="374"/>
      <c r="L208" s="312"/>
      <c r="M208" s="312"/>
      <c r="N208" s="312"/>
      <c r="O208" s="312"/>
      <c r="P208" s="312"/>
      <c r="Q208" s="312"/>
      <c r="R208" s="312"/>
    </row>
    <row r="209" spans="1:19" ht="15.95" customHeight="1" x14ac:dyDescent="0.15">
      <c r="A209" s="236"/>
      <c r="B209" s="816"/>
      <c r="C209" s="820"/>
      <c r="D209" s="821"/>
      <c r="E209" s="821"/>
      <c r="F209" s="821"/>
      <c r="G209" s="821"/>
      <c r="H209" s="821"/>
      <c r="I209" s="386"/>
      <c r="J209" s="388"/>
      <c r="K209" s="374"/>
      <c r="L209" s="312"/>
      <c r="M209" s="312"/>
      <c r="N209" s="312"/>
      <c r="O209" s="312"/>
      <c r="P209" s="312"/>
      <c r="Q209" s="312"/>
      <c r="R209" s="312"/>
    </row>
    <row r="210" spans="1:19" ht="15.95" customHeight="1" x14ac:dyDescent="0.15">
      <c r="A210" s="236"/>
      <c r="B210" s="814"/>
      <c r="C210" s="820"/>
      <c r="D210" s="821"/>
      <c r="E210" s="821"/>
      <c r="F210" s="821"/>
      <c r="G210" s="821"/>
      <c r="H210" s="821"/>
      <c r="I210" s="386"/>
      <c r="J210" s="384"/>
      <c r="K210" s="374"/>
      <c r="L210" s="312"/>
      <c r="M210" s="312"/>
      <c r="N210" s="312"/>
      <c r="O210" s="312"/>
      <c r="P210" s="312"/>
      <c r="Q210" s="312"/>
      <c r="R210" s="312"/>
    </row>
    <row r="211" spans="1:19" ht="15.95" customHeight="1" x14ac:dyDescent="0.15">
      <c r="A211" s="236"/>
      <c r="B211" s="817"/>
      <c r="C211" s="820"/>
      <c r="D211" s="821"/>
      <c r="E211" s="821"/>
      <c r="F211" s="821"/>
      <c r="G211" s="821"/>
      <c r="H211" s="821"/>
      <c r="I211" s="386"/>
      <c r="J211" s="829"/>
      <c r="K211" s="374"/>
      <c r="L211" s="312"/>
      <c r="M211" s="312"/>
      <c r="N211" s="312"/>
      <c r="O211" s="312"/>
      <c r="P211" s="312"/>
      <c r="Q211" s="312"/>
      <c r="R211" s="312"/>
    </row>
    <row r="212" spans="1:19" ht="15.95" customHeight="1" x14ac:dyDescent="0.15">
      <c r="A212" s="236"/>
      <c r="B212" s="818"/>
      <c r="C212" s="783" t="s">
        <v>396</v>
      </c>
      <c r="D212" s="784"/>
      <c r="E212" s="784"/>
      <c r="F212" s="784"/>
      <c r="G212" s="784"/>
      <c r="H212" s="784"/>
      <c r="I212" s="806" t="s">
        <v>428</v>
      </c>
      <c r="J212" s="788" t="s">
        <v>400</v>
      </c>
      <c r="L212" s="374"/>
      <c r="M212" s="312"/>
      <c r="N212" s="312"/>
      <c r="O212" s="312"/>
      <c r="P212" s="312"/>
      <c r="Q212" s="312"/>
      <c r="R212" s="312"/>
      <c r="S212" s="312"/>
    </row>
    <row r="213" spans="1:19" ht="15.95" customHeight="1" x14ac:dyDescent="0.15">
      <c r="A213" s="236"/>
      <c r="B213" s="819"/>
      <c r="C213" s="781" t="s">
        <v>308</v>
      </c>
      <c r="D213" s="782"/>
      <c r="E213" s="782"/>
      <c r="F213" s="782"/>
      <c r="G213" s="782"/>
      <c r="H213" s="782"/>
      <c r="I213" s="799" t="s">
        <v>428</v>
      </c>
      <c r="J213" s="789" t="s">
        <v>420</v>
      </c>
      <c r="K213" s="374"/>
      <c r="L213" s="312"/>
      <c r="M213" s="312"/>
      <c r="N213" s="312"/>
      <c r="O213" s="312"/>
      <c r="P213" s="312"/>
      <c r="Q213" s="312"/>
      <c r="R213" s="312"/>
      <c r="S213" s="312"/>
    </row>
    <row r="214" spans="1:19" ht="15.95" customHeight="1" x14ac:dyDescent="0.15">
      <c r="A214" s="236"/>
      <c r="B214" s="814"/>
      <c r="C214" s="781" t="s">
        <v>309</v>
      </c>
      <c r="D214" s="782"/>
      <c r="E214" s="782"/>
      <c r="F214" s="782"/>
      <c r="G214" s="782"/>
      <c r="H214" s="782"/>
      <c r="I214" s="799" t="s">
        <v>431</v>
      </c>
      <c r="J214" s="789" t="s">
        <v>405</v>
      </c>
      <c r="K214" s="374"/>
      <c r="L214" s="312"/>
      <c r="M214" s="312"/>
      <c r="N214" s="312"/>
      <c r="O214" s="312"/>
      <c r="P214" s="312"/>
      <c r="Q214" s="312"/>
      <c r="R214" s="312"/>
      <c r="S214" s="312"/>
    </row>
    <row r="215" spans="1:19" ht="15.95" customHeight="1" x14ac:dyDescent="0.15">
      <c r="A215" s="236"/>
      <c r="B215" s="814"/>
      <c r="C215" s="781" t="s">
        <v>310</v>
      </c>
      <c r="D215" s="782"/>
      <c r="E215" s="782"/>
      <c r="F215" s="782"/>
      <c r="G215" s="782"/>
      <c r="H215" s="782"/>
      <c r="I215" s="799" t="s">
        <v>428</v>
      </c>
      <c r="J215" s="789" t="s">
        <v>417</v>
      </c>
      <c r="K215" s="374"/>
      <c r="L215" s="312"/>
      <c r="M215" s="312"/>
      <c r="N215" s="312"/>
      <c r="O215" s="312"/>
      <c r="P215" s="312"/>
      <c r="Q215" s="312"/>
      <c r="R215" s="312"/>
      <c r="S215" s="312"/>
    </row>
    <row r="216" spans="1:19" ht="15.95" customHeight="1" x14ac:dyDescent="0.15">
      <c r="A216" s="236"/>
      <c r="B216" s="814"/>
      <c r="C216" s="820"/>
      <c r="D216" s="821"/>
      <c r="E216" s="821"/>
      <c r="F216" s="821"/>
      <c r="G216" s="821"/>
      <c r="H216" s="821"/>
      <c r="I216" s="385"/>
      <c r="J216" s="384"/>
      <c r="K216" s="374"/>
      <c r="L216" s="312"/>
      <c r="M216" s="312"/>
      <c r="N216" s="312"/>
      <c r="O216" s="312"/>
      <c r="P216" s="312"/>
      <c r="Q216" s="312"/>
      <c r="R216" s="312"/>
      <c r="S216" s="312"/>
    </row>
    <row r="217" spans="1:19" ht="15.95" customHeight="1" x14ac:dyDescent="0.15">
      <c r="A217" s="236"/>
      <c r="B217" s="814"/>
      <c r="C217" s="820"/>
      <c r="D217" s="821"/>
      <c r="E217" s="821"/>
      <c r="F217" s="821"/>
      <c r="G217" s="821"/>
      <c r="H217" s="821"/>
      <c r="I217" s="385"/>
      <c r="J217" s="384"/>
      <c r="K217" s="374"/>
      <c r="L217" s="312"/>
      <c r="M217" s="312"/>
      <c r="N217" s="312"/>
      <c r="O217" s="312"/>
      <c r="P217" s="312"/>
      <c r="Q217" s="312"/>
      <c r="R217" s="312"/>
      <c r="S217" s="312"/>
    </row>
    <row r="218" spans="1:19" ht="15.95" customHeight="1" x14ac:dyDescent="0.15">
      <c r="A218" s="236"/>
      <c r="B218" s="814"/>
      <c r="C218" s="820"/>
      <c r="D218" s="821"/>
      <c r="E218" s="821"/>
      <c r="F218" s="821"/>
      <c r="G218" s="821"/>
      <c r="H218" s="821"/>
      <c r="I218" s="385"/>
      <c r="J218" s="384"/>
      <c r="K218" s="374"/>
      <c r="L218" s="312"/>
      <c r="M218" s="312"/>
      <c r="N218" s="312"/>
      <c r="O218" s="312"/>
      <c r="P218" s="312"/>
      <c r="Q218" s="312"/>
      <c r="R218" s="312"/>
    </row>
    <row r="219" spans="1:19" ht="15.95" customHeight="1" x14ac:dyDescent="0.15">
      <c r="A219" s="236"/>
      <c r="B219" s="814"/>
      <c r="C219" s="820"/>
      <c r="D219" s="821"/>
      <c r="E219" s="821"/>
      <c r="F219" s="821"/>
      <c r="G219" s="821"/>
      <c r="H219" s="821"/>
      <c r="I219" s="385"/>
      <c r="J219" s="384"/>
      <c r="K219" s="374"/>
      <c r="L219" s="312"/>
      <c r="M219" s="312"/>
      <c r="N219" s="312"/>
      <c r="O219" s="312"/>
      <c r="P219" s="312"/>
      <c r="Q219" s="312"/>
      <c r="R219" s="312"/>
    </row>
    <row r="220" spans="1:19" ht="15.95" customHeight="1" x14ac:dyDescent="0.15">
      <c r="A220" s="236"/>
      <c r="B220" s="814"/>
      <c r="C220" s="820"/>
      <c r="D220" s="821"/>
      <c r="E220" s="821"/>
      <c r="F220" s="821"/>
      <c r="G220" s="821"/>
      <c r="H220" s="821"/>
      <c r="I220" s="385"/>
      <c r="J220" s="384"/>
      <c r="K220" s="374"/>
      <c r="L220" s="312"/>
      <c r="M220" s="312"/>
      <c r="N220" s="312"/>
      <c r="O220" s="312"/>
      <c r="P220" s="312"/>
      <c r="Q220" s="312"/>
      <c r="R220" s="312"/>
    </row>
    <row r="221" spans="1:19" ht="15.95" customHeight="1" x14ac:dyDescent="0.15">
      <c r="A221" s="236"/>
      <c r="B221" s="814"/>
      <c r="C221" s="820"/>
      <c r="D221" s="821"/>
      <c r="E221" s="821"/>
      <c r="F221" s="821"/>
      <c r="G221" s="821"/>
      <c r="H221" s="821"/>
      <c r="I221" s="385"/>
      <c r="J221" s="384"/>
      <c r="K221" s="374"/>
      <c r="L221" s="312"/>
      <c r="M221" s="312"/>
      <c r="N221" s="312"/>
      <c r="O221" s="312"/>
      <c r="P221" s="312"/>
      <c r="Q221" s="312"/>
      <c r="R221" s="312"/>
    </row>
    <row r="222" spans="1:19" ht="15.95" customHeight="1" thickBot="1" x14ac:dyDescent="0.2">
      <c r="A222" s="236"/>
      <c r="B222" s="815"/>
      <c r="C222" s="822"/>
      <c r="D222" s="823"/>
      <c r="E222" s="823"/>
      <c r="F222" s="823"/>
      <c r="G222" s="823"/>
      <c r="H222" s="823"/>
      <c r="I222" s="387"/>
      <c r="J222" s="389"/>
      <c r="K222" s="374"/>
      <c r="L222" s="312"/>
      <c r="M222" s="312"/>
      <c r="N222" s="312"/>
      <c r="O222" s="312"/>
      <c r="P222" s="312"/>
      <c r="Q222" s="312"/>
      <c r="R222" s="312"/>
    </row>
    <row r="223" spans="1:19" ht="15.95" customHeight="1" x14ac:dyDescent="0.15">
      <c r="A223" s="236"/>
      <c r="B223" s="777" t="s">
        <v>397</v>
      </c>
      <c r="C223" s="785" t="s">
        <v>286</v>
      </c>
      <c r="D223" s="786"/>
      <c r="E223" s="786"/>
      <c r="F223" s="786"/>
      <c r="G223" s="786"/>
      <c r="H223" s="786"/>
      <c r="I223" s="800" t="s">
        <v>428</v>
      </c>
      <c r="J223" s="787" t="s">
        <v>288</v>
      </c>
      <c r="K223" s="374"/>
      <c r="L223" s="312"/>
      <c r="M223" s="312"/>
      <c r="N223" s="312"/>
      <c r="O223" s="312"/>
      <c r="P223" s="312"/>
      <c r="Q223" s="312"/>
      <c r="R223" s="312"/>
      <c r="S223" s="312"/>
    </row>
    <row r="224" spans="1:19" ht="15.95" customHeight="1" x14ac:dyDescent="0.15">
      <c r="A224" s="236"/>
      <c r="B224" s="776" t="s">
        <v>389</v>
      </c>
      <c r="C224" s="820"/>
      <c r="D224" s="821"/>
      <c r="E224" s="821"/>
      <c r="F224" s="821"/>
      <c r="G224" s="821"/>
      <c r="H224" s="821"/>
      <c r="I224" s="385"/>
      <c r="J224" s="384"/>
      <c r="K224" s="374"/>
      <c r="L224" s="312"/>
      <c r="M224" s="312"/>
      <c r="N224" s="312"/>
      <c r="O224" s="312"/>
      <c r="P224" s="312"/>
      <c r="Q224" s="312"/>
      <c r="R224" s="312"/>
    </row>
    <row r="225" spans="1:18" ht="15.95" customHeight="1" x14ac:dyDescent="0.15">
      <c r="A225" s="236"/>
      <c r="B225" s="776" t="s">
        <v>388</v>
      </c>
      <c r="C225" s="820"/>
      <c r="D225" s="821"/>
      <c r="E225" s="821"/>
      <c r="F225" s="821"/>
      <c r="G225" s="821"/>
      <c r="H225" s="821"/>
      <c r="I225" s="385"/>
      <c r="J225" s="384"/>
      <c r="K225" s="374"/>
      <c r="L225" s="312"/>
      <c r="M225" s="312"/>
      <c r="N225" s="312"/>
      <c r="O225" s="312"/>
      <c r="P225" s="312"/>
      <c r="Q225" s="312"/>
      <c r="R225" s="312"/>
    </row>
    <row r="226" spans="1:18" ht="15.95" customHeight="1" x14ac:dyDescent="0.15">
      <c r="A226" s="236"/>
      <c r="B226" s="814"/>
      <c r="C226" s="820"/>
      <c r="D226" s="821"/>
      <c r="E226" s="821"/>
      <c r="F226" s="821"/>
      <c r="G226" s="821"/>
      <c r="H226" s="821"/>
      <c r="I226" s="385"/>
      <c r="J226" s="384"/>
      <c r="K226" s="374"/>
      <c r="L226" s="312"/>
      <c r="M226" s="312"/>
      <c r="N226" s="312"/>
      <c r="O226" s="312"/>
      <c r="P226" s="312"/>
      <c r="Q226" s="312"/>
      <c r="R226" s="312"/>
    </row>
    <row r="227" spans="1:18" ht="15.95" customHeight="1" x14ac:dyDescent="0.15">
      <c r="A227" s="236"/>
      <c r="B227" s="814"/>
      <c r="C227" s="820"/>
      <c r="D227" s="821"/>
      <c r="E227" s="821"/>
      <c r="F227" s="821"/>
      <c r="G227" s="821"/>
      <c r="H227" s="821"/>
      <c r="I227" s="385"/>
      <c r="J227" s="384"/>
      <c r="K227" s="374"/>
      <c r="L227" s="312"/>
      <c r="M227" s="312"/>
      <c r="N227" s="312"/>
      <c r="O227" s="312"/>
      <c r="P227" s="312"/>
      <c r="Q227" s="312"/>
      <c r="R227" s="312"/>
    </row>
    <row r="228" spans="1:18" ht="15.95" customHeight="1" x14ac:dyDescent="0.15">
      <c r="A228" s="236"/>
      <c r="B228" s="814"/>
      <c r="C228" s="820"/>
      <c r="D228" s="821"/>
      <c r="E228" s="821"/>
      <c r="F228" s="821"/>
      <c r="G228" s="821"/>
      <c r="H228" s="821"/>
      <c r="I228" s="385"/>
      <c r="J228" s="384"/>
      <c r="K228" s="374"/>
      <c r="L228" s="312"/>
      <c r="M228" s="312"/>
      <c r="N228" s="312"/>
      <c r="O228" s="312"/>
      <c r="P228" s="312"/>
      <c r="Q228" s="312"/>
      <c r="R228" s="312"/>
    </row>
    <row r="229" spans="1:18" ht="15.95" customHeight="1" thickBot="1" x14ac:dyDescent="0.2">
      <c r="A229" s="236"/>
      <c r="B229" s="815"/>
      <c r="C229" s="822"/>
      <c r="D229" s="823"/>
      <c r="E229" s="823"/>
      <c r="F229" s="823"/>
      <c r="G229" s="823"/>
      <c r="H229" s="823"/>
      <c r="I229" s="387"/>
      <c r="J229" s="389"/>
      <c r="K229" s="374"/>
      <c r="L229" s="312"/>
      <c r="M229" s="312"/>
      <c r="N229" s="312"/>
      <c r="O229" s="312"/>
      <c r="P229" s="312"/>
      <c r="Q229" s="312"/>
      <c r="R229" s="312"/>
    </row>
    <row r="230" spans="1:18" x14ac:dyDescent="0.15">
      <c r="A230" s="237"/>
      <c r="B230" s="238"/>
      <c r="C230" s="238"/>
      <c r="D230" s="238"/>
      <c r="E230" s="238"/>
      <c r="F230" s="238"/>
      <c r="G230" s="238"/>
      <c r="H230" s="238"/>
      <c r="I230" s="238"/>
      <c r="J230" s="255"/>
    </row>
    <row r="231" spans="1:18" ht="17.25" customHeight="1" x14ac:dyDescent="0.15">
      <c r="A231" s="400" t="s">
        <v>284</v>
      </c>
      <c r="B231" s="401"/>
      <c r="C231" s="401"/>
      <c r="D231" s="401"/>
      <c r="E231" s="401"/>
      <c r="F231" s="401"/>
      <c r="G231" s="401"/>
      <c r="H231" s="401"/>
      <c r="I231" s="401"/>
      <c r="J231" s="402"/>
      <c r="L231" s="184"/>
      <c r="M231" s="184"/>
      <c r="N231" s="184"/>
      <c r="O231" s="184"/>
      <c r="P231" s="184"/>
    </row>
    <row r="232" spans="1:18" ht="7.5" customHeight="1" x14ac:dyDescent="0.15">
      <c r="A232" s="36"/>
      <c r="B232" s="49"/>
      <c r="C232" s="37"/>
      <c r="D232" s="37"/>
      <c r="E232" s="37"/>
      <c r="F232" s="37"/>
      <c r="G232" s="37"/>
      <c r="H232" s="37"/>
      <c r="I232" s="37"/>
      <c r="J232" s="111"/>
    </row>
    <row r="233" spans="1:18" ht="17.25" customHeight="1" x14ac:dyDescent="0.15">
      <c r="A233" s="406" t="s">
        <v>101</v>
      </c>
      <c r="B233" s="407"/>
      <c r="C233" s="121"/>
      <c r="D233" s="121"/>
      <c r="E233" s="121"/>
      <c r="F233" s="121"/>
      <c r="G233" s="121"/>
      <c r="H233" s="121"/>
      <c r="I233" s="121"/>
      <c r="J233" s="120"/>
      <c r="L233" s="421" t="s">
        <v>99</v>
      </c>
      <c r="M233" s="421"/>
      <c r="N233" s="421"/>
      <c r="O233" s="421"/>
      <c r="P233" s="421"/>
    </row>
    <row r="234" spans="1:18" ht="7.5" customHeight="1" thickBot="1" x14ac:dyDescent="0.2">
      <c r="A234" s="36"/>
      <c r="B234" s="49"/>
      <c r="C234" s="104"/>
      <c r="D234" s="104"/>
      <c r="E234" s="104"/>
      <c r="I234" s="102"/>
      <c r="J234" s="111"/>
      <c r="L234" s="421"/>
      <c r="M234" s="421"/>
      <c r="N234" s="421"/>
      <c r="O234" s="421"/>
      <c r="P234" s="421"/>
    </row>
    <row r="235" spans="1:18" ht="17.25" customHeight="1" thickBot="1" x14ac:dyDescent="0.2">
      <c r="A235" s="36"/>
      <c r="B235" s="104" t="s">
        <v>145</v>
      </c>
      <c r="C235" s="129" t="s">
        <v>144</v>
      </c>
      <c r="E235" s="104"/>
      <c r="F235" s="102" t="s">
        <v>86</v>
      </c>
      <c r="G235" s="442"/>
      <c r="H235" s="443"/>
      <c r="I235" s="6" t="s">
        <v>85</v>
      </c>
      <c r="J235" s="111" t="s">
        <v>373</v>
      </c>
      <c r="L235" s="421"/>
      <c r="M235" s="421"/>
      <c r="N235" s="421"/>
      <c r="O235" s="421"/>
      <c r="P235" s="421"/>
    </row>
    <row r="236" spans="1:18" ht="7.5" customHeight="1" thickBot="1" x14ac:dyDescent="0.2">
      <c r="A236" s="36"/>
      <c r="B236" s="49"/>
      <c r="C236" s="48"/>
      <c r="D236" s="48"/>
      <c r="E236" s="48"/>
      <c r="G236" s="48"/>
      <c r="I236" s="103"/>
      <c r="J236" s="118"/>
      <c r="L236" s="421"/>
      <c r="M236" s="421"/>
      <c r="N236" s="421"/>
      <c r="O236" s="421"/>
      <c r="P236" s="421"/>
    </row>
    <row r="237" spans="1:18" ht="17.25" customHeight="1" thickBot="1" x14ac:dyDescent="0.2">
      <c r="A237" s="36"/>
      <c r="B237" s="104" t="s">
        <v>146</v>
      </c>
      <c r="C237" s="129" t="s">
        <v>144</v>
      </c>
      <c r="E237" s="104"/>
      <c r="F237" s="102" t="s">
        <v>86</v>
      </c>
      <c r="G237" s="442"/>
      <c r="H237" s="443"/>
      <c r="I237" s="6" t="s">
        <v>120</v>
      </c>
      <c r="J237" s="111" t="s">
        <v>374</v>
      </c>
      <c r="L237" s="421"/>
      <c r="M237" s="421"/>
      <c r="N237" s="421"/>
      <c r="O237" s="421"/>
      <c r="P237" s="421"/>
    </row>
    <row r="238" spans="1:18" ht="7.5" customHeight="1" thickBot="1" x14ac:dyDescent="0.2">
      <c r="A238" s="36"/>
      <c r="B238" s="49"/>
      <c r="C238" s="48"/>
      <c r="D238" s="48"/>
      <c r="E238" s="48"/>
      <c r="G238" s="48"/>
      <c r="I238" s="103"/>
      <c r="J238" s="118"/>
      <c r="L238" s="421"/>
      <c r="M238" s="421"/>
      <c r="N238" s="421"/>
      <c r="O238" s="421"/>
      <c r="P238" s="421"/>
    </row>
    <row r="239" spans="1:18" ht="17.25" customHeight="1" thickBot="1" x14ac:dyDescent="0.2">
      <c r="A239" s="36"/>
      <c r="B239" s="104" t="s">
        <v>147</v>
      </c>
      <c r="C239" s="129" t="s">
        <v>144</v>
      </c>
      <c r="E239" s="104"/>
      <c r="F239" s="102" t="s">
        <v>86</v>
      </c>
      <c r="G239" s="442"/>
      <c r="H239" s="443"/>
      <c r="I239" s="6" t="s">
        <v>85</v>
      </c>
      <c r="J239" s="111" t="s">
        <v>373</v>
      </c>
      <c r="L239" s="421"/>
      <c r="M239" s="421"/>
      <c r="N239" s="421"/>
      <c r="O239" s="421"/>
      <c r="P239" s="421"/>
    </row>
    <row r="240" spans="1:18" ht="7.5" customHeight="1" thickBot="1" x14ac:dyDescent="0.2">
      <c r="A240" s="36"/>
      <c r="B240" s="49"/>
      <c r="C240" s="48"/>
      <c r="D240" s="48"/>
      <c r="E240" s="48"/>
      <c r="G240" s="48"/>
      <c r="H240" s="48"/>
      <c r="I240" s="48"/>
      <c r="J240" s="118"/>
      <c r="L240" s="421"/>
      <c r="M240" s="421"/>
      <c r="N240" s="421"/>
      <c r="O240" s="421"/>
      <c r="P240" s="421"/>
    </row>
    <row r="241" spans="1:16" ht="17.25" customHeight="1" thickBot="1" x14ac:dyDescent="0.2">
      <c r="A241" s="36"/>
      <c r="B241" s="104" t="s">
        <v>148</v>
      </c>
      <c r="C241" s="129" t="s">
        <v>144</v>
      </c>
      <c r="E241" s="104"/>
      <c r="F241" s="102" t="s">
        <v>86</v>
      </c>
      <c r="G241" s="442"/>
      <c r="H241" s="443"/>
      <c r="I241" s="6" t="s">
        <v>85</v>
      </c>
      <c r="J241" s="111" t="s">
        <v>373</v>
      </c>
      <c r="L241" s="421"/>
      <c r="M241" s="421"/>
      <c r="N241" s="421"/>
      <c r="O241" s="421"/>
      <c r="P241" s="421"/>
    </row>
    <row r="242" spans="1:16" ht="7.5" customHeight="1" thickBot="1" x14ac:dyDescent="0.2">
      <c r="A242" s="36"/>
      <c r="B242" s="49"/>
      <c r="C242" s="48"/>
      <c r="D242" s="48"/>
      <c r="E242" s="48"/>
      <c r="G242" s="48"/>
      <c r="H242" s="48"/>
      <c r="I242" s="48"/>
      <c r="J242" s="118"/>
    </row>
    <row r="243" spans="1:16" ht="17.25" customHeight="1" thickBot="1" x14ac:dyDescent="0.2">
      <c r="A243" s="36"/>
      <c r="B243" s="104" t="s">
        <v>149</v>
      </c>
      <c r="C243" s="129" t="s">
        <v>144</v>
      </c>
      <c r="E243" s="104"/>
      <c r="F243" s="102" t="s">
        <v>86</v>
      </c>
      <c r="G243" s="442"/>
      <c r="H243" s="443"/>
      <c r="I243" s="6" t="s">
        <v>85</v>
      </c>
      <c r="J243" s="111" t="s">
        <v>373</v>
      </c>
    </row>
    <row r="244" spans="1:16" ht="7.5" customHeight="1" thickBot="1" x14ac:dyDescent="0.2">
      <c r="A244" s="36"/>
      <c r="B244" s="49"/>
      <c r="C244" s="48"/>
      <c r="D244" s="48"/>
      <c r="E244" s="48"/>
      <c r="G244" s="48"/>
      <c r="H244" s="48"/>
      <c r="I244" s="48"/>
      <c r="J244" s="118"/>
    </row>
    <row r="245" spans="1:16" ht="17.25" customHeight="1" thickBot="1" x14ac:dyDescent="0.2">
      <c r="A245" s="36"/>
      <c r="B245" s="104" t="s">
        <v>150</v>
      </c>
      <c r="C245" s="129" t="s">
        <v>144</v>
      </c>
      <c r="E245" s="104"/>
      <c r="F245" s="102" t="s">
        <v>86</v>
      </c>
      <c r="G245" s="442"/>
      <c r="H245" s="443"/>
      <c r="I245" s="6" t="s">
        <v>88</v>
      </c>
      <c r="J245" s="111" t="s">
        <v>375</v>
      </c>
    </row>
    <row r="246" spans="1:16" ht="7.5" customHeight="1" thickBot="1" x14ac:dyDescent="0.2">
      <c r="A246" s="36"/>
      <c r="B246" s="49"/>
      <c r="C246" s="48"/>
      <c r="D246" s="48"/>
      <c r="E246" s="48"/>
      <c r="G246" s="48"/>
      <c r="H246" s="48"/>
      <c r="I246" s="48"/>
      <c r="J246" s="118"/>
    </row>
    <row r="247" spans="1:16" ht="17.25" customHeight="1" thickBot="1" x14ac:dyDescent="0.2">
      <c r="A247" s="36"/>
      <c r="B247" s="104" t="s">
        <v>151</v>
      </c>
      <c r="C247" s="129" t="s">
        <v>144</v>
      </c>
      <c r="E247" s="104"/>
      <c r="F247" s="102" t="s">
        <v>86</v>
      </c>
      <c r="G247" s="442"/>
      <c r="H247" s="443"/>
      <c r="I247" s="6" t="s">
        <v>88</v>
      </c>
      <c r="J247" s="111" t="s">
        <v>375</v>
      </c>
    </row>
    <row r="248" spans="1:16" ht="7.5" customHeight="1" thickBot="1" x14ac:dyDescent="0.2">
      <c r="A248" s="36"/>
      <c r="B248" s="49"/>
      <c r="C248" s="48"/>
      <c r="D248" s="48"/>
      <c r="E248" s="48"/>
      <c r="F248" s="48"/>
      <c r="G248" s="48"/>
      <c r="H248" s="48"/>
      <c r="I248" s="48"/>
      <c r="J248" s="118"/>
    </row>
    <row r="249" spans="1:16" ht="17.25" customHeight="1" x14ac:dyDescent="0.15">
      <c r="A249" s="36"/>
      <c r="B249" s="38" t="s">
        <v>152</v>
      </c>
      <c r="C249" s="441"/>
      <c r="D249" s="436"/>
      <c r="E249" s="436"/>
      <c r="F249" s="436"/>
      <c r="G249" s="436"/>
      <c r="H249" s="436"/>
      <c r="I249" s="437"/>
      <c r="J249" s="118"/>
    </row>
    <row r="250" spans="1:16" ht="17.25" customHeight="1" thickBot="1" x14ac:dyDescent="0.2">
      <c r="A250" s="36"/>
      <c r="B250" s="38"/>
      <c r="C250" s="438"/>
      <c r="D250" s="439"/>
      <c r="E250" s="439"/>
      <c r="F250" s="439"/>
      <c r="G250" s="439"/>
      <c r="H250" s="439"/>
      <c r="I250" s="440"/>
      <c r="J250" s="118"/>
    </row>
    <row r="251" spans="1:16" ht="7.5" customHeight="1" x14ac:dyDescent="0.15">
      <c r="A251" s="36"/>
      <c r="B251" s="49"/>
      <c r="C251" s="38"/>
      <c r="D251" s="38"/>
      <c r="E251" s="48"/>
      <c r="F251" s="48"/>
      <c r="G251" s="48"/>
      <c r="H251" s="48"/>
      <c r="I251" s="48"/>
      <c r="J251" s="118"/>
    </row>
    <row r="252" spans="1:16" ht="17.25" customHeight="1" x14ac:dyDescent="0.15">
      <c r="A252" s="406" t="s">
        <v>102</v>
      </c>
      <c r="B252" s="407"/>
      <c r="C252" s="119"/>
      <c r="D252" s="119"/>
      <c r="E252" s="123"/>
      <c r="F252" s="123"/>
      <c r="G252" s="123"/>
      <c r="H252" s="123"/>
      <c r="I252" s="123"/>
      <c r="J252" s="124"/>
    </row>
    <row r="253" spans="1:16" ht="7.5" customHeight="1" thickBot="1" x14ac:dyDescent="0.2">
      <c r="A253" s="36"/>
      <c r="B253" s="49"/>
      <c r="C253" s="38"/>
      <c r="D253" s="38"/>
      <c r="E253" s="48"/>
      <c r="F253" s="48"/>
      <c r="G253" s="48"/>
      <c r="H253" s="48"/>
      <c r="I253" s="48"/>
      <c r="J253" s="118"/>
    </row>
    <row r="254" spans="1:16" ht="17.25" customHeight="1" thickBot="1" x14ac:dyDescent="0.2">
      <c r="A254" s="36"/>
      <c r="B254" s="104" t="s">
        <v>153</v>
      </c>
      <c r="C254" s="129" t="s">
        <v>144</v>
      </c>
      <c r="D254" s="38"/>
      <c r="E254" s="48"/>
      <c r="F254" s="48"/>
      <c r="G254" s="48"/>
      <c r="H254" s="48"/>
      <c r="I254" s="48"/>
      <c r="J254" s="118" t="s">
        <v>96</v>
      </c>
    </row>
    <row r="255" spans="1:16" ht="7.5" customHeight="1" thickBot="1" x14ac:dyDescent="0.2">
      <c r="A255" s="36"/>
      <c r="B255" s="48"/>
      <c r="D255" s="38"/>
      <c r="E255" s="48"/>
      <c r="F255" s="48"/>
      <c r="G255" s="48"/>
      <c r="H255" s="48"/>
      <c r="I255" s="48"/>
      <c r="J255" s="118"/>
    </row>
    <row r="256" spans="1:16" ht="17.25" customHeight="1" thickBot="1" x14ac:dyDescent="0.2">
      <c r="A256" s="36"/>
      <c r="B256" s="104" t="s">
        <v>154</v>
      </c>
      <c r="C256" s="129" t="s">
        <v>144</v>
      </c>
      <c r="D256" s="38"/>
      <c r="E256" s="48"/>
      <c r="F256" s="48"/>
      <c r="G256" s="48"/>
      <c r="H256" s="48"/>
      <c r="I256" s="48"/>
      <c r="J256" s="118" t="s">
        <v>96</v>
      </c>
    </row>
    <row r="257" spans="1:10" ht="7.5" customHeight="1" thickBot="1" x14ac:dyDescent="0.2">
      <c r="A257" s="36"/>
      <c r="B257" s="48"/>
      <c r="D257" s="48"/>
      <c r="E257" s="48"/>
      <c r="G257" s="48"/>
      <c r="I257" s="103"/>
      <c r="J257" s="118"/>
    </row>
    <row r="258" spans="1:10" ht="17.25" customHeight="1" thickBot="1" x14ac:dyDescent="0.2">
      <c r="A258" s="36"/>
      <c r="B258" s="104" t="s">
        <v>155</v>
      </c>
      <c r="C258" s="129" t="s">
        <v>87</v>
      </c>
      <c r="E258" s="104"/>
      <c r="F258" s="102" t="s">
        <v>86</v>
      </c>
      <c r="G258" s="442"/>
      <c r="H258" s="443"/>
      <c r="I258" s="6" t="s">
        <v>90</v>
      </c>
      <c r="J258" s="111" t="s">
        <v>376</v>
      </c>
    </row>
    <row r="259" spans="1:10" ht="7.5" customHeight="1" thickBot="1" x14ac:dyDescent="0.2">
      <c r="A259" s="36"/>
      <c r="B259" s="48"/>
      <c r="D259" s="48"/>
      <c r="E259" s="48"/>
      <c r="F259" s="48"/>
      <c r="G259" s="48"/>
      <c r="H259" s="48"/>
      <c r="I259" s="48"/>
      <c r="J259" s="118"/>
    </row>
    <row r="260" spans="1:10" ht="17.25" customHeight="1" thickBot="1" x14ac:dyDescent="0.2">
      <c r="A260" s="36"/>
      <c r="B260" s="104" t="s">
        <v>149</v>
      </c>
      <c r="C260" s="129" t="s">
        <v>144</v>
      </c>
      <c r="E260" s="104"/>
      <c r="F260" s="102" t="s">
        <v>86</v>
      </c>
      <c r="G260" s="442"/>
      <c r="H260" s="443"/>
      <c r="I260" s="6" t="s">
        <v>85</v>
      </c>
      <c r="J260" s="111" t="s">
        <v>373</v>
      </c>
    </row>
    <row r="261" spans="1:10" ht="7.5" customHeight="1" thickBot="1" x14ac:dyDescent="0.2">
      <c r="A261" s="36"/>
      <c r="B261" s="48"/>
      <c r="D261" s="48"/>
      <c r="E261" s="48"/>
      <c r="F261" s="48"/>
      <c r="G261" s="48"/>
      <c r="H261" s="48"/>
      <c r="I261" s="48"/>
      <c r="J261" s="118"/>
    </row>
    <row r="262" spans="1:10" ht="17.25" customHeight="1" thickBot="1" x14ac:dyDescent="0.2">
      <c r="A262" s="36"/>
      <c r="B262" s="104" t="s">
        <v>150</v>
      </c>
      <c r="C262" s="129" t="s">
        <v>144</v>
      </c>
      <c r="E262" s="104"/>
      <c r="F262" s="102" t="s">
        <v>86</v>
      </c>
      <c r="G262" s="442"/>
      <c r="H262" s="443"/>
      <c r="I262" s="6" t="s">
        <v>88</v>
      </c>
      <c r="J262" s="111" t="s">
        <v>375</v>
      </c>
    </row>
    <row r="263" spans="1:10" ht="7.5" customHeight="1" thickBot="1" x14ac:dyDescent="0.2">
      <c r="A263" s="36"/>
      <c r="B263" s="48"/>
      <c r="D263" s="48"/>
      <c r="E263" s="48"/>
      <c r="F263" s="48"/>
      <c r="G263" s="48"/>
      <c r="H263" s="48"/>
      <c r="I263" s="48"/>
      <c r="J263" s="118"/>
    </row>
    <row r="264" spans="1:10" ht="17.25" customHeight="1" thickBot="1" x14ac:dyDescent="0.2">
      <c r="A264" s="36"/>
      <c r="B264" s="104" t="s">
        <v>156</v>
      </c>
      <c r="C264" s="129" t="s">
        <v>144</v>
      </c>
      <c r="E264" s="104"/>
      <c r="F264" s="102" t="s">
        <v>86</v>
      </c>
      <c r="G264" s="442"/>
      <c r="H264" s="443"/>
      <c r="I264" s="6" t="s">
        <v>85</v>
      </c>
      <c r="J264" s="111" t="s">
        <v>373</v>
      </c>
    </row>
    <row r="265" spans="1:10" ht="7.5" customHeight="1" thickBot="1" x14ac:dyDescent="0.2">
      <c r="A265" s="36"/>
      <c r="B265" s="48"/>
      <c r="D265" s="48"/>
      <c r="E265" s="48"/>
      <c r="F265" s="48"/>
      <c r="G265" s="48"/>
      <c r="H265" s="48"/>
      <c r="I265" s="48"/>
      <c r="J265" s="118"/>
    </row>
    <row r="266" spans="1:10" ht="17.25" customHeight="1" thickBot="1" x14ac:dyDescent="0.2">
      <c r="A266" s="36"/>
      <c r="B266" s="104" t="s">
        <v>157</v>
      </c>
      <c r="C266" s="129" t="s">
        <v>144</v>
      </c>
      <c r="E266" s="104"/>
      <c r="F266" s="102" t="s">
        <v>86</v>
      </c>
      <c r="G266" s="442"/>
      <c r="H266" s="443"/>
      <c r="I266" s="6" t="s">
        <v>85</v>
      </c>
      <c r="J266" s="111" t="s">
        <v>373</v>
      </c>
    </row>
    <row r="267" spans="1:10" ht="7.5" customHeight="1" thickBot="1" x14ac:dyDescent="0.2">
      <c r="A267" s="36"/>
      <c r="B267" s="48"/>
      <c r="D267" s="48"/>
      <c r="E267" s="48"/>
      <c r="F267" s="48"/>
      <c r="G267" s="48"/>
      <c r="H267" s="48"/>
      <c r="I267" s="48"/>
      <c r="J267" s="118"/>
    </row>
    <row r="268" spans="1:10" ht="17.25" customHeight="1" thickBot="1" x14ac:dyDescent="0.2">
      <c r="A268" s="36"/>
      <c r="B268" s="104" t="s">
        <v>151</v>
      </c>
      <c r="C268" s="129" t="s">
        <v>144</v>
      </c>
      <c r="E268" s="104"/>
      <c r="F268" s="102" t="s">
        <v>86</v>
      </c>
      <c r="G268" s="442"/>
      <c r="H268" s="443"/>
      <c r="I268" s="6" t="s">
        <v>88</v>
      </c>
      <c r="J268" s="111" t="s">
        <v>375</v>
      </c>
    </row>
    <row r="269" spans="1:10" ht="7.5" customHeight="1" thickBot="1" x14ac:dyDescent="0.2">
      <c r="A269" s="36"/>
      <c r="B269" s="48"/>
      <c r="D269" s="48"/>
      <c r="E269" s="48"/>
      <c r="F269" s="48"/>
      <c r="G269" s="48"/>
      <c r="H269" s="48"/>
      <c r="I269" s="48"/>
      <c r="J269" s="118"/>
    </row>
    <row r="270" spans="1:10" ht="17.25" customHeight="1" thickBot="1" x14ac:dyDescent="0.2">
      <c r="A270" s="36"/>
      <c r="B270" s="104" t="s">
        <v>158</v>
      </c>
      <c r="C270" s="129" t="s">
        <v>87</v>
      </c>
      <c r="E270" s="104"/>
      <c r="F270" s="102" t="s">
        <v>86</v>
      </c>
      <c r="G270" s="442"/>
      <c r="H270" s="443"/>
      <c r="I270" s="6" t="s">
        <v>89</v>
      </c>
      <c r="J270" s="111" t="s">
        <v>377</v>
      </c>
    </row>
    <row r="271" spans="1:10" ht="7.5" customHeight="1" thickBot="1" x14ac:dyDescent="0.2">
      <c r="A271" s="36"/>
      <c r="B271" s="48"/>
      <c r="D271" s="48"/>
      <c r="E271" s="48"/>
      <c r="F271" s="48"/>
      <c r="G271" s="48"/>
      <c r="H271" s="48"/>
      <c r="I271" s="48"/>
      <c r="J271" s="118"/>
    </row>
    <row r="272" spans="1:10" ht="17.25" customHeight="1" thickBot="1" x14ac:dyDescent="0.2">
      <c r="A272" s="36"/>
      <c r="B272" s="104" t="s">
        <v>159</v>
      </c>
      <c r="C272" s="129" t="s">
        <v>87</v>
      </c>
      <c r="E272" s="104"/>
      <c r="F272" s="102" t="s">
        <v>86</v>
      </c>
      <c r="G272" s="442"/>
      <c r="H272" s="443"/>
      <c r="I272" s="6" t="s">
        <v>88</v>
      </c>
      <c r="J272" s="111" t="s">
        <v>375</v>
      </c>
    </row>
    <row r="273" spans="1:10" ht="7.5" customHeight="1" thickBot="1" x14ac:dyDescent="0.2">
      <c r="A273" s="36"/>
      <c r="B273" s="48"/>
      <c r="D273" s="48"/>
      <c r="E273" s="48"/>
      <c r="F273" s="48"/>
      <c r="G273" s="48"/>
      <c r="H273" s="48"/>
      <c r="I273" s="48"/>
      <c r="J273" s="118"/>
    </row>
    <row r="274" spans="1:10" ht="17.25" customHeight="1" x14ac:dyDescent="0.15">
      <c r="A274" s="36"/>
      <c r="B274" s="38" t="s">
        <v>152</v>
      </c>
      <c r="C274" s="435"/>
      <c r="D274" s="436"/>
      <c r="E274" s="436"/>
      <c r="F274" s="436"/>
      <c r="G274" s="436"/>
      <c r="H274" s="436"/>
      <c r="I274" s="437"/>
      <c r="J274" s="118"/>
    </row>
    <row r="275" spans="1:10" ht="17.25" customHeight="1" thickBot="1" x14ac:dyDescent="0.2">
      <c r="A275" s="36"/>
      <c r="B275" s="38"/>
      <c r="C275" s="438"/>
      <c r="D275" s="439"/>
      <c r="E275" s="439"/>
      <c r="F275" s="439"/>
      <c r="G275" s="439"/>
      <c r="H275" s="439"/>
      <c r="I275" s="440"/>
      <c r="J275" s="118"/>
    </row>
    <row r="276" spans="1:10" ht="7.5" customHeight="1" x14ac:dyDescent="0.15">
      <c r="A276" s="36"/>
      <c r="B276" s="49"/>
      <c r="C276" s="38"/>
      <c r="D276" s="38"/>
      <c r="E276" s="48"/>
      <c r="F276" s="48"/>
      <c r="G276" s="48"/>
      <c r="H276" s="48"/>
      <c r="I276" s="48"/>
      <c r="J276" s="118"/>
    </row>
    <row r="277" spans="1:10" ht="17.25" customHeight="1" x14ac:dyDescent="0.15">
      <c r="A277" s="406" t="s">
        <v>103</v>
      </c>
      <c r="B277" s="407"/>
      <c r="C277" s="121"/>
      <c r="D277" s="121"/>
      <c r="E277" s="121"/>
      <c r="F277" s="121"/>
      <c r="G277" s="121"/>
      <c r="H277" s="121"/>
      <c r="I277" s="121"/>
      <c r="J277" s="124"/>
    </row>
    <row r="278" spans="1:10" ht="7.5" customHeight="1" thickBot="1" x14ac:dyDescent="0.2">
      <c r="A278" s="36"/>
      <c r="B278" s="49"/>
      <c r="C278" s="104"/>
      <c r="D278" s="104"/>
      <c r="E278" s="104"/>
      <c r="I278" s="102"/>
      <c r="J278" s="118"/>
    </row>
    <row r="279" spans="1:10" ht="17.25" customHeight="1" thickBot="1" x14ac:dyDescent="0.2">
      <c r="A279" s="36"/>
      <c r="B279" s="104" t="s">
        <v>240</v>
      </c>
      <c r="C279" s="129" t="s">
        <v>144</v>
      </c>
      <c r="E279" s="104"/>
      <c r="F279" s="102" t="s">
        <v>86</v>
      </c>
      <c r="G279" s="442"/>
      <c r="H279" s="443"/>
      <c r="I279" s="6" t="s">
        <v>91</v>
      </c>
      <c r="J279" s="111" t="s">
        <v>378</v>
      </c>
    </row>
    <row r="280" spans="1:10" ht="7.5" customHeight="1" thickBot="1" x14ac:dyDescent="0.2">
      <c r="A280" s="36"/>
      <c r="B280" s="48"/>
      <c r="D280" s="48"/>
      <c r="E280" s="48"/>
      <c r="G280" s="48"/>
      <c r="I280" s="103"/>
      <c r="J280" s="118"/>
    </row>
    <row r="281" spans="1:10" ht="17.25" customHeight="1" thickBot="1" x14ac:dyDescent="0.2">
      <c r="A281" s="36"/>
      <c r="B281" s="104" t="s">
        <v>241</v>
      </c>
      <c r="C281" s="129" t="s">
        <v>144</v>
      </c>
      <c r="E281" s="104"/>
      <c r="F281" s="102" t="s">
        <v>86</v>
      </c>
      <c r="G281" s="442"/>
      <c r="H281" s="443"/>
      <c r="I281" s="6" t="s">
        <v>91</v>
      </c>
      <c r="J281" s="111" t="s">
        <v>378</v>
      </c>
    </row>
    <row r="282" spans="1:10" ht="7.5" customHeight="1" thickBot="1" x14ac:dyDescent="0.2">
      <c r="A282" s="36"/>
      <c r="B282" s="48"/>
      <c r="D282" s="48"/>
      <c r="E282" s="48"/>
      <c r="G282" s="48"/>
      <c r="I282" s="103"/>
      <c r="J282" s="118"/>
    </row>
    <row r="283" spans="1:10" ht="17.25" customHeight="1" thickBot="1" x14ac:dyDescent="0.2">
      <c r="A283" s="36"/>
      <c r="B283" s="104" t="s">
        <v>242</v>
      </c>
      <c r="C283" s="129" t="s">
        <v>144</v>
      </c>
      <c r="E283" s="104"/>
      <c r="F283" s="102" t="s">
        <v>86</v>
      </c>
      <c r="G283" s="442"/>
      <c r="H283" s="443"/>
      <c r="I283" s="6" t="s">
        <v>92</v>
      </c>
      <c r="J283" s="111" t="s">
        <v>379</v>
      </c>
    </row>
    <row r="284" spans="1:10" ht="7.5" customHeight="1" thickBot="1" x14ac:dyDescent="0.2">
      <c r="A284" s="36"/>
      <c r="B284" s="48"/>
      <c r="D284" s="48"/>
      <c r="E284" s="48"/>
      <c r="F284" s="48"/>
      <c r="G284" s="48"/>
      <c r="H284" s="48"/>
      <c r="I284" s="48"/>
      <c r="J284" s="118"/>
    </row>
    <row r="285" spans="1:10" ht="17.25" customHeight="1" thickBot="1" x14ac:dyDescent="0.2">
      <c r="A285" s="36"/>
      <c r="B285" s="104" t="s">
        <v>243</v>
      </c>
      <c r="C285" s="129" t="s">
        <v>144</v>
      </c>
      <c r="E285" s="104"/>
      <c r="F285" s="102" t="s">
        <v>86</v>
      </c>
      <c r="G285" s="442"/>
      <c r="H285" s="443"/>
      <c r="I285" s="6" t="s">
        <v>93</v>
      </c>
      <c r="J285" s="111" t="s">
        <v>379</v>
      </c>
    </row>
    <row r="286" spans="1:10" ht="7.5" customHeight="1" thickBot="1" x14ac:dyDescent="0.2">
      <c r="A286" s="36"/>
      <c r="B286" s="48"/>
      <c r="D286" s="48"/>
      <c r="E286" s="48"/>
      <c r="F286" s="48"/>
      <c r="G286" s="48"/>
      <c r="H286" s="48"/>
      <c r="I286" s="48"/>
      <c r="J286" s="118"/>
    </row>
    <row r="287" spans="1:10" ht="17.25" customHeight="1" x14ac:dyDescent="0.15">
      <c r="A287" s="36"/>
      <c r="B287" s="38" t="s">
        <v>152</v>
      </c>
      <c r="C287" s="429"/>
      <c r="D287" s="430"/>
      <c r="E287" s="430"/>
      <c r="F287" s="430"/>
      <c r="G287" s="430"/>
      <c r="H287" s="430"/>
      <c r="I287" s="431"/>
      <c r="J287" s="118"/>
    </row>
    <row r="288" spans="1:10" ht="17.25" customHeight="1" thickBot="1" x14ac:dyDescent="0.2">
      <c r="A288" s="36"/>
      <c r="B288" s="38"/>
      <c r="C288" s="432"/>
      <c r="D288" s="433"/>
      <c r="E288" s="433"/>
      <c r="F288" s="433"/>
      <c r="G288" s="433"/>
      <c r="H288" s="433"/>
      <c r="I288" s="434"/>
      <c r="J288" s="118"/>
    </row>
    <row r="289" spans="1:10" ht="7.5" customHeight="1" x14ac:dyDescent="0.15">
      <c r="A289" s="36"/>
      <c r="B289" s="49"/>
      <c r="C289" s="38"/>
      <c r="D289" s="38"/>
      <c r="E289" s="48"/>
      <c r="F289" s="48"/>
      <c r="G289" s="48"/>
      <c r="H289" s="48"/>
      <c r="I289" s="48"/>
      <c r="J289" s="118"/>
    </row>
    <row r="290" spans="1:10" ht="17.25" customHeight="1" x14ac:dyDescent="0.15">
      <c r="A290" s="406" t="s">
        <v>104</v>
      </c>
      <c r="B290" s="407"/>
      <c r="C290" s="121"/>
      <c r="D290" s="121"/>
      <c r="E290" s="121"/>
      <c r="F290" s="121"/>
      <c r="G290" s="121"/>
      <c r="H290" s="121"/>
      <c r="I290" s="121"/>
      <c r="J290" s="124"/>
    </row>
    <row r="291" spans="1:10" ht="7.5" customHeight="1" thickBot="1" x14ac:dyDescent="0.2">
      <c r="A291" s="36"/>
      <c r="B291" s="49"/>
      <c r="C291" s="104"/>
      <c r="D291" s="104"/>
      <c r="E291" s="104"/>
      <c r="I291" s="102"/>
      <c r="J291" s="118"/>
    </row>
    <row r="292" spans="1:10" ht="17.25" customHeight="1" thickBot="1" x14ac:dyDescent="0.2">
      <c r="A292" s="36"/>
      <c r="B292" s="104" t="s">
        <v>244</v>
      </c>
      <c r="C292" s="129" t="s">
        <v>144</v>
      </c>
      <c r="E292" s="104"/>
      <c r="F292" s="102" t="s">
        <v>86</v>
      </c>
      <c r="G292" s="442"/>
      <c r="H292" s="443"/>
      <c r="I292" s="6" t="s">
        <v>90</v>
      </c>
      <c r="J292" s="111" t="s">
        <v>376</v>
      </c>
    </row>
    <row r="293" spans="1:10" ht="7.5" customHeight="1" thickBot="1" x14ac:dyDescent="0.2">
      <c r="A293" s="36"/>
      <c r="B293" s="48"/>
      <c r="D293" s="48"/>
      <c r="E293" s="48"/>
      <c r="G293" s="48"/>
      <c r="I293" s="103"/>
      <c r="J293" s="118"/>
    </row>
    <row r="294" spans="1:10" ht="17.25" customHeight="1" thickBot="1" x14ac:dyDescent="0.2">
      <c r="A294" s="36"/>
      <c r="B294" s="104" t="s">
        <v>245</v>
      </c>
      <c r="C294" s="129" t="s">
        <v>144</v>
      </c>
      <c r="E294" s="104"/>
      <c r="F294" s="102" t="s">
        <v>86</v>
      </c>
      <c r="G294" s="442"/>
      <c r="H294" s="443"/>
      <c r="I294" s="6" t="s">
        <v>162</v>
      </c>
      <c r="J294" s="111" t="s">
        <v>378</v>
      </c>
    </row>
    <row r="295" spans="1:10" ht="7.5" customHeight="1" thickBot="1" x14ac:dyDescent="0.2">
      <c r="A295" s="36"/>
      <c r="B295" s="48"/>
      <c r="D295" s="48"/>
      <c r="E295" s="48"/>
      <c r="G295" s="48"/>
      <c r="I295" s="103"/>
      <c r="J295" s="118"/>
    </row>
    <row r="296" spans="1:10" ht="17.25" customHeight="1" thickBot="1" x14ac:dyDescent="0.2">
      <c r="A296" s="36"/>
      <c r="B296" s="104" t="s">
        <v>246</v>
      </c>
      <c r="C296" s="129" t="s">
        <v>87</v>
      </c>
      <c r="E296" s="104"/>
      <c r="F296" s="102" t="s">
        <v>86</v>
      </c>
      <c r="G296" s="442"/>
      <c r="H296" s="443"/>
      <c r="I296" s="6" t="s">
        <v>88</v>
      </c>
      <c r="J296" s="111" t="s">
        <v>375</v>
      </c>
    </row>
    <row r="297" spans="1:10" ht="7.5" customHeight="1" thickBot="1" x14ac:dyDescent="0.2">
      <c r="A297" s="36"/>
      <c r="B297" s="48"/>
      <c r="D297" s="48"/>
      <c r="E297" s="48"/>
      <c r="F297" s="48"/>
      <c r="G297" s="48"/>
      <c r="H297" s="48"/>
      <c r="I297" s="48"/>
      <c r="J297" s="118"/>
    </row>
    <row r="298" spans="1:10" ht="17.25" customHeight="1" thickBot="1" x14ac:dyDescent="0.2">
      <c r="A298" s="36"/>
      <c r="B298" s="104" t="s">
        <v>247</v>
      </c>
      <c r="C298" s="129" t="s">
        <v>87</v>
      </c>
      <c r="E298" s="104"/>
      <c r="F298" s="102" t="s">
        <v>86</v>
      </c>
      <c r="G298" s="442"/>
      <c r="H298" s="443"/>
      <c r="I298" s="6" t="s">
        <v>88</v>
      </c>
      <c r="J298" s="111" t="s">
        <v>375</v>
      </c>
    </row>
    <row r="299" spans="1:10" ht="7.5" customHeight="1" thickBot="1" x14ac:dyDescent="0.2">
      <c r="A299" s="36"/>
      <c r="B299" s="48"/>
      <c r="D299" s="48"/>
      <c r="E299" s="48"/>
      <c r="F299" s="48"/>
      <c r="G299" s="48"/>
      <c r="H299" s="48"/>
      <c r="I299" s="48"/>
      <c r="J299" s="118"/>
    </row>
    <row r="300" spans="1:10" ht="17.25" customHeight="1" x14ac:dyDescent="0.15">
      <c r="A300" s="36"/>
      <c r="B300" s="347" t="s">
        <v>152</v>
      </c>
      <c r="C300" s="429"/>
      <c r="D300" s="430"/>
      <c r="E300" s="430"/>
      <c r="F300" s="430"/>
      <c r="G300" s="430"/>
      <c r="H300" s="430"/>
      <c r="I300" s="431"/>
      <c r="J300" s="118"/>
    </row>
    <row r="301" spans="1:10" ht="17.25" customHeight="1" thickBot="1" x14ac:dyDescent="0.2">
      <c r="A301" s="36"/>
      <c r="B301" s="347"/>
      <c r="C301" s="432"/>
      <c r="D301" s="433"/>
      <c r="E301" s="433"/>
      <c r="F301" s="433"/>
      <c r="G301" s="433"/>
      <c r="H301" s="433"/>
      <c r="I301" s="434"/>
      <c r="J301" s="118"/>
    </row>
    <row r="302" spans="1:10" ht="7.5" customHeight="1" x14ac:dyDescent="0.15">
      <c r="A302" s="36"/>
      <c r="B302" s="49"/>
      <c r="C302" s="38"/>
      <c r="D302" s="38"/>
      <c r="E302" s="48"/>
      <c r="F302" s="48"/>
      <c r="G302" s="48"/>
      <c r="H302" s="48"/>
      <c r="I302" s="48"/>
      <c r="J302" s="118"/>
    </row>
    <row r="303" spans="1:10" ht="17.25" customHeight="1" x14ac:dyDescent="0.15">
      <c r="A303" s="406" t="s">
        <v>105</v>
      </c>
      <c r="B303" s="407"/>
      <c r="C303" s="119"/>
      <c r="D303" s="119"/>
      <c r="E303" s="123"/>
      <c r="F303" s="123"/>
      <c r="G303" s="123"/>
      <c r="H303" s="123"/>
      <c r="I303" s="123"/>
      <c r="J303" s="124"/>
    </row>
    <row r="304" spans="1:10" ht="7.5" customHeight="1" thickBot="1" x14ac:dyDescent="0.2">
      <c r="A304" s="36"/>
      <c r="B304" s="49"/>
      <c r="C304" s="38"/>
      <c r="D304" s="38"/>
      <c r="E304" s="48"/>
      <c r="F304" s="48"/>
      <c r="G304" s="48"/>
      <c r="H304" s="48"/>
      <c r="I304" s="48"/>
      <c r="J304" s="118"/>
    </row>
    <row r="305" spans="1:10" ht="17.25" customHeight="1" thickBot="1" x14ac:dyDescent="0.2">
      <c r="A305" s="36"/>
      <c r="B305" s="104" t="s">
        <v>248</v>
      </c>
      <c r="C305" s="129" t="s">
        <v>144</v>
      </c>
      <c r="E305" s="104"/>
      <c r="F305" s="102" t="s">
        <v>86</v>
      </c>
      <c r="G305" s="442"/>
      <c r="H305" s="443"/>
      <c r="I305" s="6" t="s">
        <v>90</v>
      </c>
      <c r="J305" s="111" t="s">
        <v>376</v>
      </c>
    </row>
    <row r="306" spans="1:10" ht="7.5" customHeight="1" thickBot="1" x14ac:dyDescent="0.2">
      <c r="A306" s="36"/>
      <c r="B306" s="48"/>
      <c r="D306" s="48"/>
      <c r="E306" s="48"/>
      <c r="G306" s="48"/>
      <c r="I306" s="103"/>
      <c r="J306" s="118"/>
    </row>
    <row r="307" spans="1:10" ht="17.25" customHeight="1" thickBot="1" x14ac:dyDescent="0.2">
      <c r="A307" s="36"/>
      <c r="B307" s="104" t="s">
        <v>249</v>
      </c>
      <c r="C307" s="129" t="s">
        <v>144</v>
      </c>
      <c r="E307" s="104"/>
      <c r="F307" s="102" t="s">
        <v>86</v>
      </c>
      <c r="G307" s="442"/>
      <c r="H307" s="443"/>
      <c r="I307" s="6" t="s">
        <v>90</v>
      </c>
      <c r="J307" s="111" t="s">
        <v>376</v>
      </c>
    </row>
    <row r="308" spans="1:10" ht="7.5" customHeight="1" thickBot="1" x14ac:dyDescent="0.2">
      <c r="A308" s="36"/>
      <c r="B308" s="48"/>
      <c r="D308" s="48"/>
      <c r="E308" s="48"/>
      <c r="G308" s="48"/>
      <c r="I308" s="103"/>
      <c r="J308" s="118"/>
    </row>
    <row r="309" spans="1:10" ht="17.25" customHeight="1" thickBot="1" x14ac:dyDescent="0.2">
      <c r="A309" s="36"/>
      <c r="B309" s="104" t="s">
        <v>250</v>
      </c>
      <c r="C309" s="129" t="s">
        <v>144</v>
      </c>
      <c r="E309" s="104"/>
      <c r="F309" s="102" t="s">
        <v>86</v>
      </c>
      <c r="G309" s="442"/>
      <c r="H309" s="443"/>
      <c r="I309" s="6" t="s">
        <v>90</v>
      </c>
      <c r="J309" s="111" t="s">
        <v>376</v>
      </c>
    </row>
    <row r="310" spans="1:10" ht="7.5" customHeight="1" thickBot="1" x14ac:dyDescent="0.2">
      <c r="A310" s="36"/>
      <c r="B310" s="48"/>
      <c r="D310" s="48"/>
      <c r="E310" s="48"/>
      <c r="F310" s="48"/>
      <c r="G310" s="48"/>
      <c r="H310" s="48"/>
      <c r="I310" s="48"/>
      <c r="J310" s="118"/>
    </row>
    <row r="311" spans="1:10" ht="17.25" customHeight="1" x14ac:dyDescent="0.15">
      <c r="A311" s="36"/>
      <c r="B311" s="38" t="s">
        <v>152</v>
      </c>
      <c r="C311" s="465" t="s">
        <v>313</v>
      </c>
      <c r="D311" s="466"/>
      <c r="E311" s="466"/>
      <c r="F311" s="466"/>
      <c r="G311" s="466"/>
      <c r="H311" s="466"/>
      <c r="I311" s="467"/>
      <c r="J311" s="118"/>
    </row>
    <row r="312" spans="1:10" ht="17.25" customHeight="1" thickBot="1" x14ac:dyDescent="0.2">
      <c r="A312" s="36"/>
      <c r="B312" s="49"/>
      <c r="C312" s="468"/>
      <c r="D312" s="469"/>
      <c r="E312" s="469"/>
      <c r="F312" s="469"/>
      <c r="G312" s="469"/>
      <c r="H312" s="469"/>
      <c r="I312" s="470"/>
      <c r="J312" s="118"/>
    </row>
    <row r="313" spans="1:10" ht="7.5" customHeight="1" x14ac:dyDescent="0.15">
      <c r="A313" s="36"/>
      <c r="B313" s="49"/>
      <c r="C313" s="38"/>
      <c r="D313" s="38"/>
      <c r="E313" s="48"/>
      <c r="F313" s="48"/>
      <c r="G313" s="48"/>
      <c r="H313" s="48"/>
      <c r="I313" s="48"/>
      <c r="J313" s="118"/>
    </row>
    <row r="314" spans="1:10" ht="17.25" customHeight="1" x14ac:dyDescent="0.15">
      <c r="A314" s="406" t="s">
        <v>106</v>
      </c>
      <c r="B314" s="407"/>
      <c r="C314" s="152"/>
      <c r="D314" s="152"/>
      <c r="E314" s="123"/>
      <c r="F314" s="123"/>
      <c r="G314" s="123"/>
      <c r="H314" s="123"/>
      <c r="I314" s="123"/>
      <c r="J314" s="124"/>
    </row>
    <row r="315" spans="1:10" ht="7.5" customHeight="1" thickBot="1" x14ac:dyDescent="0.2">
      <c r="A315" s="36"/>
      <c r="B315" s="49"/>
      <c r="C315" s="38"/>
      <c r="D315" s="38"/>
      <c r="E315" s="48"/>
      <c r="F315" s="48"/>
      <c r="G315" s="48"/>
      <c r="H315" s="48"/>
      <c r="I315" s="48"/>
      <c r="J315" s="118"/>
    </row>
    <row r="316" spans="1:10" ht="17.25" customHeight="1" thickBot="1" x14ac:dyDescent="0.2">
      <c r="A316" s="36"/>
      <c r="B316" s="104" t="s">
        <v>251</v>
      </c>
      <c r="C316" s="129" t="s">
        <v>144</v>
      </c>
      <c r="E316" s="104"/>
      <c r="F316" s="102" t="s">
        <v>86</v>
      </c>
      <c r="G316" s="442"/>
      <c r="H316" s="443"/>
      <c r="I316" s="6" t="s">
        <v>88</v>
      </c>
      <c r="J316" s="111" t="s">
        <v>375</v>
      </c>
    </row>
    <row r="317" spans="1:10" ht="7.5" customHeight="1" thickBot="1" x14ac:dyDescent="0.2">
      <c r="A317" s="36"/>
      <c r="B317" s="48"/>
      <c r="D317" s="48"/>
      <c r="E317" s="48"/>
      <c r="G317" s="48"/>
      <c r="I317" s="103"/>
      <c r="J317" s="118"/>
    </row>
    <row r="318" spans="1:10" ht="17.25" customHeight="1" thickBot="1" x14ac:dyDescent="0.2">
      <c r="A318" s="36"/>
      <c r="B318" s="104" t="s">
        <v>252</v>
      </c>
      <c r="C318" s="129" t="s">
        <v>144</v>
      </c>
      <c r="E318" s="104"/>
      <c r="F318" s="102" t="s">
        <v>86</v>
      </c>
      <c r="G318" s="442"/>
      <c r="H318" s="443"/>
      <c r="I318" s="6" t="s">
        <v>85</v>
      </c>
      <c r="J318" s="111" t="s">
        <v>373</v>
      </c>
    </row>
    <row r="319" spans="1:10" ht="7.5" customHeight="1" thickBot="1" x14ac:dyDescent="0.2">
      <c r="A319" s="36"/>
      <c r="B319" s="48"/>
      <c r="D319" s="48"/>
      <c r="E319" s="48"/>
      <c r="G319" s="48"/>
      <c r="I319" s="103"/>
      <c r="J319" s="118"/>
    </row>
    <row r="320" spans="1:10" ht="17.25" customHeight="1" x14ac:dyDescent="0.15">
      <c r="A320" s="36"/>
      <c r="B320" s="38" t="s">
        <v>152</v>
      </c>
      <c r="C320" s="465" t="s">
        <v>312</v>
      </c>
      <c r="D320" s="466"/>
      <c r="E320" s="466"/>
      <c r="F320" s="466"/>
      <c r="G320" s="466"/>
      <c r="H320" s="466"/>
      <c r="I320" s="467"/>
      <c r="J320" s="118"/>
    </row>
    <row r="321" spans="1:16" ht="17.25" customHeight="1" thickBot="1" x14ac:dyDescent="0.2">
      <c r="A321" s="36"/>
      <c r="B321" s="49"/>
      <c r="C321" s="468"/>
      <c r="D321" s="469"/>
      <c r="E321" s="469"/>
      <c r="F321" s="469"/>
      <c r="G321" s="469"/>
      <c r="H321" s="469"/>
      <c r="I321" s="470"/>
      <c r="J321" s="118"/>
    </row>
    <row r="322" spans="1:16" ht="7.5" customHeight="1" x14ac:dyDescent="0.15">
      <c r="A322" s="35"/>
      <c r="B322" s="27"/>
      <c r="C322" s="210"/>
      <c r="D322" s="210"/>
      <c r="E322" s="211"/>
      <c r="F322" s="211"/>
      <c r="G322" s="211"/>
      <c r="H322" s="211"/>
      <c r="I322" s="211"/>
      <c r="J322" s="212"/>
    </row>
    <row r="323" spans="1:16" ht="17.25" customHeight="1" x14ac:dyDescent="0.15">
      <c r="A323" s="400" t="s">
        <v>285</v>
      </c>
      <c r="B323" s="401"/>
      <c r="C323" s="401"/>
      <c r="D323" s="401"/>
      <c r="E323" s="401"/>
      <c r="F323" s="401"/>
      <c r="G323" s="401"/>
      <c r="H323" s="401"/>
      <c r="I323" s="401"/>
      <c r="J323" s="402"/>
    </row>
    <row r="324" spans="1:16" s="52" customFormat="1" ht="7.5" customHeight="1" x14ac:dyDescent="0.15">
      <c r="A324" s="32"/>
      <c r="B324" s="30"/>
      <c r="C324" s="30"/>
      <c r="D324" s="30"/>
      <c r="E324" s="30"/>
      <c r="F324" s="30"/>
      <c r="G324" s="30"/>
      <c r="H324" s="30"/>
      <c r="I324" s="30"/>
      <c r="J324" s="109"/>
      <c r="K324" s="373"/>
    </row>
    <row r="325" spans="1:16" ht="17.25" customHeight="1" x14ac:dyDescent="0.15">
      <c r="A325" s="406" t="s">
        <v>107</v>
      </c>
      <c r="B325" s="407"/>
      <c r="C325" s="121"/>
      <c r="D325" s="121"/>
      <c r="E325" s="121"/>
      <c r="F325" s="121"/>
      <c r="G325" s="121"/>
      <c r="H325" s="121"/>
      <c r="I325" s="121"/>
      <c r="J325" s="120"/>
      <c r="L325" s="421" t="s">
        <v>124</v>
      </c>
      <c r="M325" s="421"/>
      <c r="N325" s="421"/>
      <c r="O325" s="421"/>
      <c r="P325" s="421"/>
    </row>
    <row r="326" spans="1:16" ht="7.5" customHeight="1" thickBot="1" x14ac:dyDescent="0.2">
      <c r="A326" s="90"/>
      <c r="B326" s="89"/>
      <c r="C326" s="52"/>
      <c r="D326" s="52"/>
      <c r="E326" s="52"/>
      <c r="F326" s="52"/>
      <c r="G326" s="52"/>
      <c r="H326" s="52"/>
      <c r="I326" s="52"/>
      <c r="J326" s="111"/>
      <c r="L326" s="421"/>
      <c r="M326" s="421"/>
      <c r="N326" s="421"/>
      <c r="O326" s="421"/>
      <c r="P326" s="421"/>
    </row>
    <row r="327" spans="1:16" ht="17.25" customHeight="1" thickBot="1" x14ac:dyDescent="0.2">
      <c r="A327" s="90"/>
      <c r="B327" s="89" t="s">
        <v>68</v>
      </c>
      <c r="C327" s="404"/>
      <c r="D327" s="405"/>
      <c r="E327" s="95" t="s">
        <v>20</v>
      </c>
      <c r="F327" s="95"/>
      <c r="G327" s="95"/>
      <c r="H327" s="95"/>
      <c r="I327" s="95"/>
      <c r="J327" s="111" t="s">
        <v>97</v>
      </c>
      <c r="L327" s="421"/>
      <c r="M327" s="421"/>
      <c r="N327" s="421"/>
      <c r="O327" s="421"/>
      <c r="P327" s="421"/>
    </row>
    <row r="328" spans="1:16" ht="7.5" customHeight="1" thickBot="1" x14ac:dyDescent="0.2">
      <c r="A328" s="90"/>
      <c r="B328" s="89"/>
      <c r="C328" s="95"/>
      <c r="D328" s="95"/>
      <c r="E328" s="95"/>
      <c r="F328" s="95"/>
      <c r="G328" s="95"/>
      <c r="H328" s="95"/>
      <c r="I328" s="95"/>
      <c r="J328" s="111"/>
      <c r="L328" s="421"/>
      <c r="M328" s="421"/>
      <c r="N328" s="421"/>
      <c r="O328" s="421"/>
      <c r="P328" s="421"/>
    </row>
    <row r="329" spans="1:16" ht="17.25" customHeight="1" thickBot="1" x14ac:dyDescent="0.2">
      <c r="A329" s="90"/>
      <c r="B329" s="89" t="s">
        <v>67</v>
      </c>
      <c r="C329" s="410"/>
      <c r="D329" s="411"/>
      <c r="E329" s="411"/>
      <c r="F329" s="411"/>
      <c r="G329" s="411"/>
      <c r="H329" s="411"/>
      <c r="I329" s="412"/>
      <c r="J329" s="111" t="s">
        <v>62</v>
      </c>
      <c r="L329" s="421"/>
      <c r="M329" s="421"/>
      <c r="N329" s="421"/>
      <c r="O329" s="421"/>
      <c r="P329" s="421"/>
    </row>
    <row r="330" spans="1:16" ht="7.5" customHeight="1" thickBot="1" x14ac:dyDescent="0.2">
      <c r="A330" s="90"/>
      <c r="B330" s="89"/>
      <c r="C330" s="29"/>
      <c r="D330" s="29"/>
      <c r="E330" s="29"/>
      <c r="F330" s="29"/>
      <c r="G330" s="29"/>
      <c r="H330" s="29"/>
      <c r="I330" s="29"/>
      <c r="J330" s="111"/>
    </row>
    <row r="331" spans="1:16" ht="17.25" customHeight="1" thickBot="1" x14ac:dyDescent="0.2">
      <c r="A331" s="90"/>
      <c r="B331" s="89" t="s">
        <v>71</v>
      </c>
      <c r="C331" s="410"/>
      <c r="D331" s="411"/>
      <c r="E331" s="411"/>
      <c r="F331" s="411"/>
      <c r="G331" s="411"/>
      <c r="H331" s="411"/>
      <c r="I331" s="412"/>
      <c r="J331" s="111" t="s">
        <v>77</v>
      </c>
    </row>
    <row r="332" spans="1:16" ht="7.5" customHeight="1" thickBot="1" x14ac:dyDescent="0.2">
      <c r="A332" s="36"/>
      <c r="B332" s="89"/>
      <c r="C332" s="29"/>
      <c r="D332" s="29"/>
      <c r="E332" s="29"/>
      <c r="F332" s="29"/>
      <c r="G332" s="29"/>
      <c r="H332" s="29"/>
      <c r="I332" s="29"/>
      <c r="J332" s="111"/>
    </row>
    <row r="333" spans="1:16" ht="17.25" customHeight="1" thickBot="1" x14ac:dyDescent="0.2">
      <c r="A333" s="90"/>
      <c r="B333" s="89" t="s">
        <v>70</v>
      </c>
      <c r="C333" s="404"/>
      <c r="D333" s="405"/>
      <c r="E333" s="95" t="s">
        <v>20</v>
      </c>
      <c r="F333" s="95"/>
      <c r="G333" s="95"/>
      <c r="H333" s="95"/>
      <c r="I333" s="95"/>
      <c r="J333" s="111" t="s">
        <v>98</v>
      </c>
    </row>
    <row r="334" spans="1:16" ht="7.5" customHeight="1" thickBot="1" x14ac:dyDescent="0.2">
      <c r="A334" s="90"/>
      <c r="B334" s="89"/>
      <c r="C334" s="95"/>
      <c r="D334" s="95"/>
      <c r="E334" s="95"/>
      <c r="F334" s="95"/>
      <c r="G334" s="95"/>
      <c r="H334" s="95"/>
      <c r="I334" s="95"/>
      <c r="J334" s="111"/>
    </row>
    <row r="335" spans="1:16" ht="17.25" customHeight="1" thickBot="1" x14ac:dyDescent="0.2">
      <c r="A335" s="90"/>
      <c r="B335" s="89" t="s">
        <v>69</v>
      </c>
      <c r="C335" s="410"/>
      <c r="D335" s="411"/>
      <c r="E335" s="411"/>
      <c r="F335" s="411"/>
      <c r="G335" s="411"/>
      <c r="H335" s="411"/>
      <c r="I335" s="412"/>
      <c r="J335" s="111" t="s">
        <v>125</v>
      </c>
    </row>
    <row r="336" spans="1:16" ht="7.5" customHeight="1" thickBot="1" x14ac:dyDescent="0.2">
      <c r="A336" s="36"/>
      <c r="B336" s="89"/>
      <c r="C336" s="29"/>
      <c r="D336" s="29"/>
      <c r="E336" s="29"/>
      <c r="F336" s="29"/>
      <c r="G336" s="29"/>
      <c r="H336" s="29"/>
      <c r="I336" s="29"/>
      <c r="J336" s="111"/>
    </row>
    <row r="337" spans="1:10" ht="17.25" customHeight="1" thickBot="1" x14ac:dyDescent="0.2">
      <c r="A337" s="90"/>
      <c r="B337" s="89" t="s">
        <v>72</v>
      </c>
      <c r="C337" s="410"/>
      <c r="D337" s="411"/>
      <c r="E337" s="411"/>
      <c r="F337" s="411"/>
      <c r="G337" s="411"/>
      <c r="H337" s="411"/>
      <c r="I337" s="412"/>
      <c r="J337" s="111" t="s">
        <v>75</v>
      </c>
    </row>
    <row r="338" spans="1:10" ht="7.5" customHeight="1" x14ac:dyDescent="0.15">
      <c r="A338" s="36"/>
      <c r="B338" s="49"/>
      <c r="C338" s="49"/>
      <c r="D338" s="49"/>
      <c r="E338" s="49"/>
      <c r="F338" s="49"/>
      <c r="G338" s="49"/>
      <c r="H338" s="49"/>
      <c r="I338" s="49"/>
      <c r="J338" s="111"/>
    </row>
    <row r="339" spans="1:10" ht="17.25" customHeight="1" x14ac:dyDescent="0.15">
      <c r="A339" s="406" t="s">
        <v>108</v>
      </c>
      <c r="B339" s="407"/>
      <c r="C339" s="121"/>
      <c r="D339" s="121"/>
      <c r="E339" s="121"/>
      <c r="F339" s="121"/>
      <c r="G339" s="121"/>
      <c r="H339" s="121"/>
      <c r="I339" s="121"/>
      <c r="J339" s="120"/>
    </row>
    <row r="340" spans="1:10" ht="7.5" customHeight="1" thickBot="1" x14ac:dyDescent="0.2">
      <c r="A340" s="90"/>
      <c r="B340" s="89"/>
      <c r="C340" s="29"/>
      <c r="D340" s="29"/>
      <c r="E340" s="29"/>
      <c r="F340" s="29"/>
      <c r="G340" s="29"/>
      <c r="H340" s="29"/>
      <c r="I340" s="29"/>
      <c r="J340" s="111"/>
    </row>
    <row r="341" spans="1:10" ht="17.25" customHeight="1" thickBot="1" x14ac:dyDescent="0.2">
      <c r="A341" s="90"/>
      <c r="B341" s="89" t="s">
        <v>64</v>
      </c>
      <c r="C341" s="404"/>
      <c r="D341" s="405"/>
      <c r="E341" s="95" t="s">
        <v>20</v>
      </c>
      <c r="F341" s="95"/>
      <c r="G341" s="95"/>
      <c r="H341" s="95"/>
      <c r="I341" s="95"/>
      <c r="J341" s="111" t="s">
        <v>97</v>
      </c>
    </row>
    <row r="342" spans="1:10" ht="7.5" customHeight="1" thickBot="1" x14ac:dyDescent="0.2">
      <c r="A342" s="90"/>
      <c r="B342" s="89"/>
      <c r="C342" s="95"/>
      <c r="D342" s="95"/>
      <c r="E342" s="95"/>
      <c r="F342" s="95"/>
      <c r="G342" s="95"/>
      <c r="H342" s="95"/>
      <c r="I342" s="95"/>
      <c r="J342" s="111"/>
    </row>
    <row r="343" spans="1:10" ht="17.25" customHeight="1" thickBot="1" x14ac:dyDescent="0.2">
      <c r="A343" s="90"/>
      <c r="B343" s="89" t="s">
        <v>63</v>
      </c>
      <c r="C343" s="410"/>
      <c r="D343" s="411"/>
      <c r="E343" s="411"/>
      <c r="F343" s="411"/>
      <c r="G343" s="411"/>
      <c r="H343" s="411"/>
      <c r="I343" s="412"/>
      <c r="J343" s="111" t="s">
        <v>62</v>
      </c>
    </row>
    <row r="344" spans="1:10" ht="7.5" customHeight="1" thickBot="1" x14ac:dyDescent="0.2">
      <c r="A344" s="90"/>
      <c r="B344" s="89"/>
      <c r="C344" s="29"/>
      <c r="D344" s="29"/>
      <c r="E344" s="29"/>
      <c r="F344" s="29"/>
      <c r="G344" s="29"/>
      <c r="H344" s="29"/>
      <c r="I344" s="29"/>
      <c r="J344" s="111"/>
    </row>
    <row r="345" spans="1:10" ht="17.25" customHeight="1" thickBot="1" x14ac:dyDescent="0.2">
      <c r="A345" s="90"/>
      <c r="B345" s="89" t="s">
        <v>73</v>
      </c>
      <c r="C345" s="410"/>
      <c r="D345" s="411"/>
      <c r="E345" s="411"/>
      <c r="F345" s="411"/>
      <c r="G345" s="411"/>
      <c r="H345" s="411"/>
      <c r="I345" s="412"/>
      <c r="J345" s="111" t="s">
        <v>75</v>
      </c>
    </row>
    <row r="346" spans="1:10" ht="7.5" customHeight="1" x14ac:dyDescent="0.15">
      <c r="A346" s="90"/>
      <c r="B346" s="89"/>
      <c r="C346" s="29"/>
      <c r="D346" s="29"/>
      <c r="E346" s="29"/>
      <c r="F346" s="29"/>
      <c r="G346" s="29"/>
      <c r="H346" s="29"/>
      <c r="I346" s="29"/>
      <c r="J346" s="111"/>
    </row>
    <row r="347" spans="1:10" ht="7.5" customHeight="1" thickBot="1" x14ac:dyDescent="0.2">
      <c r="A347" s="90"/>
      <c r="B347" s="89"/>
      <c r="C347" s="29"/>
      <c r="D347" s="29"/>
      <c r="E347" s="29"/>
      <c r="F347" s="29"/>
      <c r="G347" s="29"/>
      <c r="H347" s="29"/>
      <c r="I347" s="29"/>
      <c r="J347" s="111"/>
    </row>
    <row r="348" spans="1:10" ht="17.25" customHeight="1" thickBot="1" x14ac:dyDescent="0.2">
      <c r="A348" s="90"/>
      <c r="B348" s="89" t="s">
        <v>66</v>
      </c>
      <c r="C348" s="404"/>
      <c r="D348" s="405"/>
      <c r="E348" s="95" t="s">
        <v>20</v>
      </c>
      <c r="F348" s="95"/>
      <c r="G348" s="95"/>
      <c r="H348" s="95"/>
      <c r="I348" s="95"/>
      <c r="J348" s="111" t="s">
        <v>98</v>
      </c>
    </row>
    <row r="349" spans="1:10" ht="7.5" customHeight="1" thickBot="1" x14ac:dyDescent="0.2">
      <c r="A349" s="90"/>
      <c r="B349" s="89"/>
      <c r="C349" s="95"/>
      <c r="D349" s="95"/>
      <c r="E349" s="95"/>
      <c r="F349" s="95"/>
      <c r="G349" s="95"/>
      <c r="H349" s="95"/>
      <c r="I349" s="95"/>
      <c r="J349" s="111"/>
    </row>
    <row r="350" spans="1:10" ht="17.25" customHeight="1" thickBot="1" x14ac:dyDescent="0.2">
      <c r="A350" s="90"/>
      <c r="B350" s="89" t="s">
        <v>65</v>
      </c>
      <c r="C350" s="410"/>
      <c r="D350" s="411"/>
      <c r="E350" s="411"/>
      <c r="F350" s="411"/>
      <c r="G350" s="411"/>
      <c r="H350" s="411"/>
      <c r="I350" s="412"/>
      <c r="J350" s="111" t="s">
        <v>125</v>
      </c>
    </row>
    <row r="351" spans="1:10" ht="7.5" customHeight="1" thickBot="1" x14ac:dyDescent="0.2">
      <c r="A351" s="90"/>
      <c r="B351" s="89"/>
      <c r="C351" s="29"/>
      <c r="D351" s="29"/>
      <c r="E351" s="29"/>
      <c r="F351" s="29"/>
      <c r="G351" s="29"/>
      <c r="H351" s="29"/>
      <c r="I351" s="29"/>
      <c r="J351" s="111"/>
    </row>
    <row r="352" spans="1:10" ht="17.25" customHeight="1" thickBot="1" x14ac:dyDescent="0.2">
      <c r="A352" s="90"/>
      <c r="B352" s="89" t="s">
        <v>74</v>
      </c>
      <c r="C352" s="410"/>
      <c r="D352" s="411"/>
      <c r="E352" s="411"/>
      <c r="F352" s="411"/>
      <c r="G352" s="411"/>
      <c r="H352" s="411"/>
      <c r="I352" s="412"/>
      <c r="J352" s="111" t="s">
        <v>126</v>
      </c>
    </row>
    <row r="353" spans="1:10" ht="7.5" customHeight="1" x14ac:dyDescent="0.15">
      <c r="A353" s="105"/>
      <c r="B353" s="106"/>
      <c r="C353" s="107"/>
      <c r="D353" s="107"/>
      <c r="E353" s="107"/>
      <c r="F353" s="107"/>
      <c r="G353" s="107"/>
      <c r="H353" s="107"/>
      <c r="I353" s="107"/>
      <c r="J353" s="112"/>
    </row>
  </sheetData>
  <sheetProtection selectLockedCells="1"/>
  <mergeCells count="248">
    <mergeCell ref="L47:P55"/>
    <mergeCell ref="C300:I301"/>
    <mergeCell ref="C224:H224"/>
    <mergeCell ref="A133:B133"/>
    <mergeCell ref="C191:H191"/>
    <mergeCell ref="C192:H192"/>
    <mergeCell ref="B135:E135"/>
    <mergeCell ref="B137:E137"/>
    <mergeCell ref="B139:E139"/>
    <mergeCell ref="B141:E141"/>
    <mergeCell ref="C176:H176"/>
    <mergeCell ref="C177:H177"/>
    <mergeCell ref="C178:H178"/>
    <mergeCell ref="C179:H179"/>
    <mergeCell ref="B143:E143"/>
    <mergeCell ref="B145:E145"/>
    <mergeCell ref="B147:E147"/>
    <mergeCell ref="B149:E149"/>
    <mergeCell ref="B151:E151"/>
    <mergeCell ref="B153:E153"/>
    <mergeCell ref="C215:H215"/>
    <mergeCell ref="C216:H216"/>
    <mergeCell ref="C217:H217"/>
    <mergeCell ref="C229:H229"/>
    <mergeCell ref="C220:H220"/>
    <mergeCell ref="C225:H225"/>
    <mergeCell ref="C226:H226"/>
    <mergeCell ref="C227:H227"/>
    <mergeCell ref="C228:H228"/>
    <mergeCell ref="C199:H199"/>
    <mergeCell ref="C203:H203"/>
    <mergeCell ref="C204:H204"/>
    <mergeCell ref="C205:H205"/>
    <mergeCell ref="C206:H206"/>
    <mergeCell ref="C211:H211"/>
    <mergeCell ref="C212:H212"/>
    <mergeCell ref="C213:H213"/>
    <mergeCell ref="C214:H214"/>
    <mergeCell ref="C201:H201"/>
    <mergeCell ref="C208:H208"/>
    <mergeCell ref="C209:H209"/>
    <mergeCell ref="C207:H207"/>
    <mergeCell ref="C223:H223"/>
    <mergeCell ref="C218:H218"/>
    <mergeCell ref="C219:H219"/>
    <mergeCell ref="A323:J323"/>
    <mergeCell ref="A290:B290"/>
    <mergeCell ref="A303:B303"/>
    <mergeCell ref="A314:B314"/>
    <mergeCell ref="G235:H235"/>
    <mergeCell ref="G237:H237"/>
    <mergeCell ref="G239:H239"/>
    <mergeCell ref="G241:H241"/>
    <mergeCell ref="G243:H243"/>
    <mergeCell ref="C311:I312"/>
    <mergeCell ref="G305:H305"/>
    <mergeCell ref="G296:H296"/>
    <mergeCell ref="G294:H294"/>
    <mergeCell ref="G298:H298"/>
    <mergeCell ref="G318:H318"/>
    <mergeCell ref="C320:I321"/>
    <mergeCell ref="A252:B252"/>
    <mergeCell ref="G285:H285"/>
    <mergeCell ref="G292:H292"/>
    <mergeCell ref="G307:H307"/>
    <mergeCell ref="G309:H309"/>
    <mergeCell ref="G316:H316"/>
    <mergeCell ref="A158:J158"/>
    <mergeCell ref="A47:J47"/>
    <mergeCell ref="L136:P139"/>
    <mergeCell ref="A71:B71"/>
    <mergeCell ref="L127:P130"/>
    <mergeCell ref="A109:B109"/>
    <mergeCell ref="C111:I111"/>
    <mergeCell ref="C113:I113"/>
    <mergeCell ref="G135:H135"/>
    <mergeCell ref="G137:H137"/>
    <mergeCell ref="G139:H139"/>
    <mergeCell ref="G105:H105"/>
    <mergeCell ref="C107:D107"/>
    <mergeCell ref="C105:D105"/>
    <mergeCell ref="C123:D123"/>
    <mergeCell ref="G123:H123"/>
    <mergeCell ref="C125:D125"/>
    <mergeCell ref="C129:I129"/>
    <mergeCell ref="A127:B127"/>
    <mergeCell ref="L153:P156"/>
    <mergeCell ref="G147:H147"/>
    <mergeCell ref="G149:H149"/>
    <mergeCell ref="G151:H151"/>
    <mergeCell ref="G153:H153"/>
    <mergeCell ref="L325:P329"/>
    <mergeCell ref="C345:I345"/>
    <mergeCell ref="C352:I352"/>
    <mergeCell ref="A339:B339"/>
    <mergeCell ref="A325:B325"/>
    <mergeCell ref="C337:I337"/>
    <mergeCell ref="C343:I343"/>
    <mergeCell ref="C350:I350"/>
    <mergeCell ref="C341:D341"/>
    <mergeCell ref="C348:D348"/>
    <mergeCell ref="C335:I335"/>
    <mergeCell ref="C329:I329"/>
    <mergeCell ref="C327:D327"/>
    <mergeCell ref="C333:D333"/>
    <mergeCell ref="C331:I331"/>
    <mergeCell ref="A4:J4"/>
    <mergeCell ref="C85:I85"/>
    <mergeCell ref="A21:B21"/>
    <mergeCell ref="G23:H23"/>
    <mergeCell ref="C23:D23"/>
    <mergeCell ref="E23:F23"/>
    <mergeCell ref="C25:D25"/>
    <mergeCell ref="E25:F25"/>
    <mergeCell ref="C29:D29"/>
    <mergeCell ref="C81:I81"/>
    <mergeCell ref="C5:I5"/>
    <mergeCell ref="A5:B5"/>
    <mergeCell ref="C63:I63"/>
    <mergeCell ref="C67:I67"/>
    <mergeCell ref="C69:I69"/>
    <mergeCell ref="C10:I10"/>
    <mergeCell ref="C12:I12"/>
    <mergeCell ref="C14:I14"/>
    <mergeCell ref="C61:I61"/>
    <mergeCell ref="C16:I16"/>
    <mergeCell ref="A31:B31"/>
    <mergeCell ref="A57:J57"/>
    <mergeCell ref="A6:J6"/>
    <mergeCell ref="A49:B49"/>
    <mergeCell ref="G33:H33"/>
    <mergeCell ref="L233:P241"/>
    <mergeCell ref="C287:I288"/>
    <mergeCell ref="C274:I275"/>
    <mergeCell ref="C249:I250"/>
    <mergeCell ref="A233:B233"/>
    <mergeCell ref="G258:H258"/>
    <mergeCell ref="G260:H260"/>
    <mergeCell ref="G262:H262"/>
    <mergeCell ref="G264:H264"/>
    <mergeCell ref="G245:H245"/>
    <mergeCell ref="G247:H247"/>
    <mergeCell ref="G266:H266"/>
    <mergeCell ref="G268:H268"/>
    <mergeCell ref="G270:H270"/>
    <mergeCell ref="G272:H272"/>
    <mergeCell ref="G279:H279"/>
    <mergeCell ref="G281:H281"/>
    <mergeCell ref="G283:H283"/>
    <mergeCell ref="A277:B277"/>
    <mergeCell ref="A131:J131"/>
    <mergeCell ref="A65:B65"/>
    <mergeCell ref="C210:H210"/>
    <mergeCell ref="C35:D35"/>
    <mergeCell ref="C18:I18"/>
    <mergeCell ref="C97:D97"/>
    <mergeCell ref="L98:P101"/>
    <mergeCell ref="L57:P65"/>
    <mergeCell ref="O69:P75"/>
    <mergeCell ref="C87:I87"/>
    <mergeCell ref="L81:P83"/>
    <mergeCell ref="L23:P29"/>
    <mergeCell ref="G27:I27"/>
    <mergeCell ref="G101:H101"/>
    <mergeCell ref="G25:H25"/>
    <mergeCell ref="G29:H29"/>
    <mergeCell ref="L35:P41"/>
    <mergeCell ref="E29:F29"/>
    <mergeCell ref="C99:D99"/>
    <mergeCell ref="C95:I95"/>
    <mergeCell ref="A77:J77"/>
    <mergeCell ref="A89:J89"/>
    <mergeCell ref="C79:I79"/>
    <mergeCell ref="E35:F35"/>
    <mergeCell ref="G35:H35"/>
    <mergeCell ref="C37:D37"/>
    <mergeCell ref="E37:F37"/>
    <mergeCell ref="C33:D33"/>
    <mergeCell ref="C162:H162"/>
    <mergeCell ref="C163:H163"/>
    <mergeCell ref="C164:H164"/>
    <mergeCell ref="C165:H165"/>
    <mergeCell ref="C166:H166"/>
    <mergeCell ref="C171:H171"/>
    <mergeCell ref="C172:H172"/>
    <mergeCell ref="C173:H173"/>
    <mergeCell ref="C174:H174"/>
    <mergeCell ref="C167:H167"/>
    <mergeCell ref="C168:H168"/>
    <mergeCell ref="C169:H169"/>
    <mergeCell ref="C198:H198"/>
    <mergeCell ref="C193:H193"/>
    <mergeCell ref="C194:H194"/>
    <mergeCell ref="C180:H180"/>
    <mergeCell ref="C175:H175"/>
    <mergeCell ref="C202:H202"/>
    <mergeCell ref="C181:H181"/>
    <mergeCell ref="C182:H182"/>
    <mergeCell ref="C183:H183"/>
    <mergeCell ref="C184:H184"/>
    <mergeCell ref="C117:D117"/>
    <mergeCell ref="G119:H119"/>
    <mergeCell ref="G121:H121"/>
    <mergeCell ref="A231:J231"/>
    <mergeCell ref="A159:B159"/>
    <mergeCell ref="G141:H141"/>
    <mergeCell ref="A59:B59"/>
    <mergeCell ref="C190:H190"/>
    <mergeCell ref="G37:H37"/>
    <mergeCell ref="C41:D41"/>
    <mergeCell ref="C45:D45"/>
    <mergeCell ref="E45:F45"/>
    <mergeCell ref="G45:H45"/>
    <mergeCell ref="A91:B91"/>
    <mergeCell ref="C93:I93"/>
    <mergeCell ref="G103:H103"/>
    <mergeCell ref="C115:D115"/>
    <mergeCell ref="A53:B53"/>
    <mergeCell ref="C51:D51"/>
    <mergeCell ref="E51:F51"/>
    <mergeCell ref="G51:H51"/>
    <mergeCell ref="G99:H99"/>
    <mergeCell ref="C221:H221"/>
    <mergeCell ref="C222:H222"/>
    <mergeCell ref="J84:J86"/>
    <mergeCell ref="L12:P17"/>
    <mergeCell ref="C186:H186"/>
    <mergeCell ref="C187:H187"/>
    <mergeCell ref="C188:H188"/>
    <mergeCell ref="C189:H189"/>
    <mergeCell ref="C195:H195"/>
    <mergeCell ref="C196:H196"/>
    <mergeCell ref="C197:H197"/>
    <mergeCell ref="C75:I75"/>
    <mergeCell ref="C73:I73"/>
    <mergeCell ref="E41:F41"/>
    <mergeCell ref="G41:H41"/>
    <mergeCell ref="G143:H143"/>
    <mergeCell ref="G145:H145"/>
    <mergeCell ref="G156:H156"/>
    <mergeCell ref="C39:D39"/>
    <mergeCell ref="E39:F39"/>
    <mergeCell ref="G39:H39"/>
    <mergeCell ref="C43:D43"/>
    <mergeCell ref="E43:F43"/>
    <mergeCell ref="G43:H43"/>
    <mergeCell ref="A20:J20"/>
    <mergeCell ref="L116:P119"/>
  </mergeCells>
  <phoneticPr fontId="8"/>
  <conditionalFormatting sqref="C235">
    <cfRule type="cellIs" dxfId="30" priority="77" operator="equal">
      <formula>"有"</formula>
    </cfRule>
  </conditionalFormatting>
  <conditionalFormatting sqref="C237">
    <cfRule type="cellIs" dxfId="29" priority="76" operator="equal">
      <formula>"有"</formula>
    </cfRule>
  </conditionalFormatting>
  <conditionalFormatting sqref="C254">
    <cfRule type="cellIs" dxfId="28" priority="70" operator="equal">
      <formula>"有"</formula>
    </cfRule>
  </conditionalFormatting>
  <conditionalFormatting sqref="C256">
    <cfRule type="cellIs" dxfId="27" priority="69" operator="equal">
      <formula>"有"</formula>
    </cfRule>
  </conditionalFormatting>
  <conditionalFormatting sqref="C272">
    <cfRule type="cellIs" dxfId="26" priority="61" operator="equal">
      <formula>"有"</formula>
    </cfRule>
  </conditionalFormatting>
  <conditionalFormatting sqref="C270">
    <cfRule type="cellIs" dxfId="25" priority="60" operator="equal">
      <formula>"有"</formula>
    </cfRule>
  </conditionalFormatting>
  <conditionalFormatting sqref="C258">
    <cfRule type="cellIs" dxfId="24" priority="54" operator="equal">
      <formula>"有"</formula>
    </cfRule>
  </conditionalFormatting>
  <conditionalFormatting sqref="C279:I286 C302:I318 C300 C289:I299">
    <cfRule type="cellIs" dxfId="23" priority="53" operator="equal">
      <formula>"有"</formula>
    </cfRule>
  </conditionalFormatting>
  <conditionalFormatting sqref="C170">
    <cfRule type="cellIs" dxfId="22" priority="37" operator="equal">
      <formula>"有"</formula>
    </cfRule>
  </conditionalFormatting>
  <conditionalFormatting sqref="C260">
    <cfRule type="cellIs" dxfId="21" priority="25" operator="equal">
      <formula>"有"</formula>
    </cfRule>
  </conditionalFormatting>
  <conditionalFormatting sqref="C262">
    <cfRule type="cellIs" dxfId="20" priority="24" operator="equal">
      <formula>"有"</formula>
    </cfRule>
  </conditionalFormatting>
  <conditionalFormatting sqref="C264">
    <cfRule type="cellIs" dxfId="19" priority="23" operator="equal">
      <formula>"有"</formula>
    </cfRule>
  </conditionalFormatting>
  <conditionalFormatting sqref="C266">
    <cfRule type="cellIs" dxfId="18" priority="22" operator="equal">
      <formula>"有"</formula>
    </cfRule>
  </conditionalFormatting>
  <conditionalFormatting sqref="C268">
    <cfRule type="cellIs" dxfId="17" priority="21" operator="equal">
      <formula>"有"</formula>
    </cfRule>
  </conditionalFormatting>
  <conditionalFormatting sqref="C105">
    <cfRule type="cellIs" dxfId="16" priority="17" operator="equal">
      <formula>"有"</formula>
    </cfRule>
  </conditionalFormatting>
  <conditionalFormatting sqref="C105:D105">
    <cfRule type="cellIs" dxfId="15" priority="16" operator="equal">
      <formula>"区域内"</formula>
    </cfRule>
  </conditionalFormatting>
  <conditionalFormatting sqref="C107">
    <cfRule type="cellIs" dxfId="14" priority="15" operator="equal">
      <formula>"有"</formula>
    </cfRule>
  </conditionalFormatting>
  <conditionalFormatting sqref="C107:D107">
    <cfRule type="cellIs" dxfId="13" priority="14" operator="equal">
      <formula>"区域内"</formula>
    </cfRule>
  </conditionalFormatting>
  <conditionalFormatting sqref="C123">
    <cfRule type="cellIs" dxfId="12" priority="13" operator="equal">
      <formula>"有"</formula>
    </cfRule>
  </conditionalFormatting>
  <conditionalFormatting sqref="C123:D123">
    <cfRule type="cellIs" dxfId="11" priority="12" operator="equal">
      <formula>"区域内"</formula>
    </cfRule>
  </conditionalFormatting>
  <conditionalFormatting sqref="C125">
    <cfRule type="cellIs" dxfId="10" priority="11" operator="equal">
      <formula>"有"</formula>
    </cfRule>
  </conditionalFormatting>
  <conditionalFormatting sqref="C125:D125">
    <cfRule type="cellIs" dxfId="9" priority="10" operator="equal">
      <formula>"区域内"</formula>
    </cfRule>
  </conditionalFormatting>
  <conditionalFormatting sqref="C239">
    <cfRule type="cellIs" dxfId="8" priority="9" operator="equal">
      <formula>"有"</formula>
    </cfRule>
  </conditionalFormatting>
  <conditionalFormatting sqref="C241">
    <cfRule type="cellIs" dxfId="7" priority="8" operator="equal">
      <formula>"有"</formula>
    </cfRule>
  </conditionalFormatting>
  <conditionalFormatting sqref="C245">
    <cfRule type="cellIs" dxfId="6" priority="7" operator="equal">
      <formula>"有"</formula>
    </cfRule>
  </conditionalFormatting>
  <conditionalFormatting sqref="C247">
    <cfRule type="cellIs" dxfId="5" priority="6" operator="equal">
      <formula>"有"</formula>
    </cfRule>
  </conditionalFormatting>
  <conditionalFormatting sqref="C243">
    <cfRule type="cellIs" dxfId="4" priority="5" operator="equal">
      <formula>"有"</formula>
    </cfRule>
  </conditionalFormatting>
  <conditionalFormatting sqref="C185">
    <cfRule type="cellIs" dxfId="3" priority="4" operator="equal">
      <formula>"有"</formula>
    </cfRule>
  </conditionalFormatting>
  <conditionalFormatting sqref="C200">
    <cfRule type="cellIs" dxfId="2" priority="3" operator="equal">
      <formula>"有"</formula>
    </cfRule>
  </conditionalFormatting>
  <conditionalFormatting sqref="I55">
    <cfRule type="cellIs" dxfId="1" priority="2" operator="equal">
      <formula>"区域内"</formula>
    </cfRule>
  </conditionalFormatting>
  <conditionalFormatting sqref="C287">
    <cfRule type="cellIs" dxfId="0" priority="1" operator="equal">
      <formula>"有"</formula>
    </cfRule>
  </conditionalFormatting>
  <dataValidations count="15">
    <dataValidation type="whole" allowBlank="1" showInputMessage="1" showErrorMessage="1" errorTitle="西暦の入力" error="4桁の西暦で記載下さい" sqref="C8:C9" xr:uid="{00000000-0002-0000-0000-000000000000}">
      <formula1>1900</formula1>
      <formula2>2100</formula2>
    </dataValidation>
    <dataValidation type="list" allowBlank="1" showInputMessage="1" showErrorMessage="1" errorTitle="月の入力" error="月を選択して下さい" sqref="E8:E9" xr:uid="{00000000-0002-0000-0000-000001000000}">
      <formula1>"1,2,3,4,5,6,7,8,9,10,11,12"</formula1>
    </dataValidation>
    <dataValidation type="list" allowBlank="1" showInputMessage="1" showErrorMessage="1" errorTitle="日にちの入力" error="日にちを選択して下さい" sqref="G8:G9" xr:uid="{00000000-0002-0000-0000-000002000000}">
      <formula1>"1,2,3,4,5,6,7,8,9,10,11,12,13,14,15,16,17,18,19,20,21,22,23,24,25,26,27,28,29,30,31"</formula1>
    </dataValidation>
    <dataValidation type="list" allowBlank="1" showInputMessage="1" showErrorMessage="1" sqref="C83" xr:uid="{00000000-0002-0000-0000-000003000000}">
      <formula1>"○,-"</formula1>
    </dataValidation>
    <dataValidation type="list" allowBlank="1" showInputMessage="1" showErrorMessage="1" sqref="C327:D327 C341:D341 C333:D333 C348:D348" xr:uid="{00000000-0002-0000-0000-000004000000}">
      <formula1>"１,２,３,４,５,６,７,８,９,１０,１１,１２"</formula1>
    </dataValidation>
    <dataValidation type="list" allowBlank="1" showInputMessage="1" sqref="C331:I331 C337:I337" xr:uid="{00000000-0002-0000-0000-000005000000}">
      <formula1>"防災情報及び避難誘導,防災情報,避難誘導"</formula1>
    </dataValidation>
    <dataValidation type="list" allowBlank="1" showInputMessage="1" sqref="C329:I329 C335:I335 C343:I343 C350:I350" xr:uid="{00000000-0002-0000-0000-000006000000}">
      <formula1>"新規採用の従業員,全従業員"</formula1>
    </dataValidation>
    <dataValidation type="list" allowBlank="1" showInputMessage="1" sqref="C345:I345 C352:I352" xr:uid="{00000000-0002-0000-0000-000007000000}">
      <formula1>"避難誘導,情報収集・伝達,情報収集・伝達及び避難誘導"</formula1>
    </dataValidation>
    <dataValidation type="list" allowBlank="1" showInputMessage="1" sqref="C79:I79" xr:uid="{00000000-0002-0000-0000-000008000000}">
      <formula1>"ファックス,メール,電話"</formula1>
    </dataValidation>
    <dataValidation type="list" allowBlank="1" showInputMessage="1" showErrorMessage="1" sqref="G27:I27" xr:uid="{00000000-0002-0000-0000-000009000000}">
      <formula1>"平日と同じ,平日と異なる"</formula1>
    </dataValidation>
    <dataValidation operator="greaterThanOrEqual" allowBlank="1" showInputMessage="1" showErrorMessage="1" sqref="G235 G237 G239 G241 G243 G245 G247 G270 G272 G258 G260 G262 G264 G266 G268 G279 G281 G283 G285 G292 G294 G296 G298 G305 G307 G309 G316 G318" xr:uid="{00000000-0002-0000-0000-00000A000000}"/>
    <dataValidation type="list" allowBlank="1" showInputMessage="1" showErrorMessage="1" sqref="C235 C272 C237 C239 C247 C241 C245 C254 C316 C260 C262 C264 C266 C270 C256 C307 C281 C285 C279 C296 C298 C318 C268 C292 C309 C294 C305 C258 C243 C283" xr:uid="{00000000-0002-0000-0000-00000B000000}">
      <formula1>"有,無"</formula1>
    </dataValidation>
    <dataValidation type="list" allowBlank="1" showInputMessage="1" showErrorMessage="1" sqref="I55 C107 C125" xr:uid="{00000000-0002-0000-0000-00000C000000}">
      <formula1>"区域内,区域外"</formula1>
    </dataValidation>
    <dataValidation type="list" allowBlank="1" showInputMessage="1" showErrorMessage="1" sqref="C18:I18" xr:uid="{00000000-0002-0000-0000-00000D000000}">
      <formula1>"1.浸水害,2.土砂災害,3.浸水害・土砂災害の両方"</formula1>
    </dataValidation>
    <dataValidation type="list" allowBlank="1" showInputMessage="1" showErrorMessage="1" sqref="C105:D105 C123:D123" xr:uid="{00000000-0002-0000-0000-00000E000000}">
      <formula1>"区域外,区域内"</formula1>
    </dataValidation>
  </dataValidations>
  <hyperlinks>
    <hyperlink ref="J81" r:id="rId1" xr:uid="{4839BACC-B199-4F29-9B3A-4EC2B5E4342C}"/>
  </hyperlinks>
  <printOptions horizontalCentered="1"/>
  <pageMargins left="0.70866141732283472" right="0.70866141732283472" top="0.59055118110236227" bottom="0.39370078740157483" header="0.31496062992125984" footer="0.31496062992125984"/>
  <pageSetup paperSize="9" scale="72" fitToHeight="5" orientation="portrait" r:id="rId2"/>
  <rowBreaks count="4" manualBreakCount="4">
    <brk id="70" max="10" man="1"/>
    <brk id="157" max="10" man="1"/>
    <brk id="230" max="10" man="1"/>
    <brk id="322"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pageSetUpPr fitToPage="1"/>
  </sheetPr>
  <dimension ref="A1:Y88"/>
  <sheetViews>
    <sheetView showZeros="0" tabSelected="1" view="pageBreakPreview" zoomScaleNormal="100" zoomScaleSheetLayoutView="100" workbookViewId="0">
      <selection activeCell="M82" sqref="M82:P82"/>
    </sheetView>
  </sheetViews>
  <sheetFormatPr defaultColWidth="9" defaultRowHeight="18.75" x14ac:dyDescent="0.15"/>
  <cols>
    <col min="1" max="8" width="9" style="163"/>
    <col min="9" max="9" width="2.875" style="163" customWidth="1"/>
    <col min="10" max="11" width="11.5" style="163" customWidth="1"/>
    <col min="12" max="12" width="8.5" style="163" customWidth="1"/>
    <col min="13" max="13" width="11.5" style="163" customWidth="1"/>
    <col min="14" max="15" width="9" style="163" customWidth="1"/>
    <col min="16" max="16" width="1.25" style="163" customWidth="1"/>
    <col min="17" max="22" width="9" style="163"/>
    <col min="23" max="23" width="9" style="163" customWidth="1"/>
    <col min="24" max="16384" width="9" style="163"/>
  </cols>
  <sheetData>
    <row r="1" spans="1:23" ht="6.95" customHeight="1" x14ac:dyDescent="0.15">
      <c r="A1" s="158"/>
      <c r="B1" s="158"/>
      <c r="C1" s="158"/>
      <c r="D1" s="158"/>
      <c r="E1" s="158"/>
      <c r="F1" s="158"/>
      <c r="G1" s="158"/>
      <c r="H1" s="158"/>
      <c r="I1" s="159"/>
      <c r="J1" s="160"/>
      <c r="K1" s="160"/>
      <c r="L1" s="159"/>
      <c r="M1" s="159"/>
      <c r="N1" s="159"/>
      <c r="O1" s="159"/>
      <c r="P1" s="159"/>
      <c r="Q1" s="159"/>
      <c r="R1" s="161"/>
      <c r="S1" s="161"/>
      <c r="T1" s="162"/>
      <c r="U1" s="162"/>
      <c r="V1" s="162"/>
      <c r="W1" s="161"/>
    </row>
    <row r="2" spans="1:23" ht="21" customHeight="1" x14ac:dyDescent="0.15">
      <c r="A2" s="565" t="s">
        <v>290</v>
      </c>
      <c r="B2" s="565"/>
      <c r="C2" s="565"/>
      <c r="D2" s="565"/>
      <c r="E2" s="565"/>
      <c r="F2" s="565"/>
      <c r="G2" s="565"/>
      <c r="H2" s="565"/>
      <c r="I2" s="565"/>
      <c r="J2" s="565"/>
      <c r="K2" s="160"/>
      <c r="L2" s="159"/>
      <c r="M2" s="159"/>
      <c r="N2" s="159"/>
      <c r="O2" s="159"/>
      <c r="P2" s="159"/>
      <c r="Q2" s="321" t="s">
        <v>165</v>
      </c>
      <c r="R2" s="322">
        <f>入力シート!C10</f>
        <v>0</v>
      </c>
      <c r="S2" s="322"/>
      <c r="T2" s="322"/>
      <c r="U2" s="322"/>
      <c r="V2" s="323"/>
      <c r="W2" s="161"/>
    </row>
    <row r="3" spans="1:23" ht="21" customHeight="1" x14ac:dyDescent="0.15">
      <c r="A3" s="565"/>
      <c r="B3" s="565"/>
      <c r="C3" s="565"/>
      <c r="D3" s="565"/>
      <c r="E3" s="565"/>
      <c r="F3" s="565"/>
      <c r="G3" s="565"/>
      <c r="H3" s="565"/>
      <c r="I3" s="565"/>
      <c r="J3" s="565"/>
      <c r="K3" s="160"/>
      <c r="L3" s="159"/>
      <c r="M3" s="159"/>
      <c r="N3" s="159"/>
      <c r="O3" s="159"/>
      <c r="P3" s="159"/>
      <c r="Q3" s="154" t="s">
        <v>164</v>
      </c>
      <c r="R3" s="155"/>
      <c r="S3" s="365">
        <f>入力シート!C18</f>
        <v>0</v>
      </c>
      <c r="T3" s="156"/>
      <c r="U3" s="156"/>
      <c r="V3" s="157"/>
      <c r="W3" s="161"/>
    </row>
    <row r="4" spans="1:23" ht="6.95" customHeight="1" x14ac:dyDescent="0.15">
      <c r="A4" s="158"/>
      <c r="B4" s="158"/>
      <c r="C4" s="158"/>
      <c r="D4" s="158"/>
      <c r="E4" s="158"/>
      <c r="F4" s="158"/>
      <c r="G4" s="158"/>
      <c r="H4" s="158"/>
      <c r="I4" s="159"/>
      <c r="J4" s="160"/>
      <c r="K4" s="160"/>
      <c r="L4" s="159"/>
      <c r="M4" s="159"/>
      <c r="N4" s="159"/>
      <c r="O4" s="159"/>
      <c r="P4" s="159"/>
      <c r="Q4" s="159"/>
      <c r="R4" s="161"/>
      <c r="S4" s="161"/>
      <c r="T4" s="162"/>
      <c r="U4" s="162"/>
      <c r="V4" s="162"/>
      <c r="W4" s="161"/>
    </row>
    <row r="5" spans="1:23" ht="23.25" thickBot="1" x14ac:dyDescent="0.2">
      <c r="A5" s="153" t="s">
        <v>253</v>
      </c>
      <c r="B5" s="164"/>
      <c r="C5" s="164"/>
      <c r="D5" s="164"/>
      <c r="E5" s="164"/>
      <c r="F5" s="164"/>
      <c r="G5" s="164"/>
      <c r="H5" s="164"/>
      <c r="I5" s="164"/>
      <c r="J5" s="165"/>
      <c r="K5" s="165"/>
      <c r="L5" s="165"/>
      <c r="M5" s="165"/>
      <c r="N5" s="165"/>
      <c r="O5" s="165"/>
      <c r="P5" s="165"/>
      <c r="Q5" s="165"/>
      <c r="R5" s="165"/>
      <c r="S5" s="165"/>
      <c r="T5" s="165"/>
      <c r="V5" s="166" t="s">
        <v>40</v>
      </c>
      <c r="W5" s="167"/>
    </row>
    <row r="6" spans="1:23" ht="22.5" x14ac:dyDescent="0.15">
      <c r="A6" s="207" t="str">
        <f>入力シート!B33</f>
        <v>種別（歩行状態等）</v>
      </c>
      <c r="B6" s="203"/>
      <c r="C6" s="203"/>
      <c r="D6" s="205" t="s">
        <v>190</v>
      </c>
      <c r="E6" s="203"/>
      <c r="F6" s="206"/>
      <c r="G6" s="203" t="s">
        <v>36</v>
      </c>
      <c r="H6" s="204"/>
      <c r="I6" s="164"/>
      <c r="J6" s="566" t="s">
        <v>43</v>
      </c>
      <c r="K6" s="567"/>
      <c r="L6" s="567"/>
      <c r="M6" s="168"/>
      <c r="N6" s="168"/>
      <c r="O6" s="168"/>
      <c r="P6" s="168"/>
      <c r="Q6" s="168"/>
      <c r="R6" s="168"/>
      <c r="S6" s="168"/>
      <c r="T6" s="168"/>
      <c r="U6" s="168"/>
      <c r="V6" s="168"/>
      <c r="W6" s="169"/>
    </row>
    <row r="7" spans="1:23" ht="22.5" x14ac:dyDescent="0.15">
      <c r="A7" s="197" t="str">
        <f>'出力シート（避難確保計画）'!B78</f>
        <v>ストレッチャー</v>
      </c>
      <c r="B7" s="198"/>
      <c r="C7" s="198"/>
      <c r="D7" s="219" t="str">
        <f>'出力シート（避難確保計画）'!E78</f>
        <v>約　　名</v>
      </c>
      <c r="E7" s="220"/>
      <c r="F7" s="221"/>
      <c r="G7" s="220" t="str">
        <f>'出力シート（避難確保計画）'!H78</f>
        <v/>
      </c>
      <c r="H7" s="222"/>
      <c r="I7" s="164"/>
      <c r="J7" s="170"/>
      <c r="K7" s="171"/>
      <c r="L7" s="172"/>
      <c r="M7" s="172"/>
      <c r="N7" s="172"/>
      <c r="O7" s="172"/>
      <c r="P7" s="172"/>
      <c r="Q7" s="172"/>
      <c r="R7" s="172"/>
      <c r="S7" s="172"/>
      <c r="T7" s="172"/>
      <c r="U7" s="172"/>
      <c r="V7" s="172"/>
      <c r="W7" s="173"/>
    </row>
    <row r="8" spans="1:23" ht="22.5" x14ac:dyDescent="0.15">
      <c r="A8" s="199" t="str">
        <f>'出力シート（避難確保計画）'!B79</f>
        <v>車いす</v>
      </c>
      <c r="B8" s="200"/>
      <c r="C8" s="200"/>
      <c r="D8" s="223" t="str">
        <f>'出力シート（避難確保計画）'!E79</f>
        <v>約　　名</v>
      </c>
      <c r="E8" s="224"/>
      <c r="F8" s="225"/>
      <c r="G8" s="224" t="str">
        <f>'出力シート（避難確保計画）'!H79</f>
        <v/>
      </c>
      <c r="H8" s="226"/>
      <c r="I8" s="164"/>
      <c r="J8" s="170"/>
      <c r="K8" s="171"/>
      <c r="L8" s="172"/>
      <c r="M8" s="172"/>
      <c r="N8" s="172"/>
      <c r="O8" s="172"/>
      <c r="P8" s="172"/>
      <c r="Q8" s="172"/>
      <c r="R8" s="172"/>
      <c r="S8" s="172"/>
      <c r="T8" s="172"/>
      <c r="U8" s="172"/>
      <c r="V8" s="172"/>
      <c r="W8" s="173"/>
    </row>
    <row r="9" spans="1:23" ht="22.5" x14ac:dyDescent="0.15">
      <c r="A9" s="199" t="str">
        <f>'出力シート（避難確保計画）'!B80</f>
        <v>徒歩</v>
      </c>
      <c r="B9" s="200"/>
      <c r="C9" s="200"/>
      <c r="D9" s="223" t="str">
        <f>'出力シート（避難確保計画）'!E80</f>
        <v>約　　名</v>
      </c>
      <c r="E9" s="224"/>
      <c r="F9" s="225"/>
      <c r="G9" s="224" t="str">
        <f>'出力シート（避難確保計画）'!H80</f>
        <v/>
      </c>
      <c r="H9" s="226"/>
      <c r="I9" s="164"/>
      <c r="J9" s="170"/>
      <c r="K9" s="171"/>
      <c r="L9" s="172"/>
      <c r="M9" s="172"/>
      <c r="N9" s="172"/>
      <c r="O9" s="172"/>
      <c r="P9" s="172"/>
      <c r="Q9" s="172"/>
      <c r="R9" s="172"/>
      <c r="S9" s="172"/>
      <c r="T9" s="172"/>
      <c r="U9" s="172"/>
      <c r="V9" s="172"/>
      <c r="W9" s="173"/>
    </row>
    <row r="10" spans="1:23" ht="22.5" x14ac:dyDescent="0.15">
      <c r="A10" s="199" t="str">
        <f>'出力シート（避難確保計画）'!B81</f>
        <v/>
      </c>
      <c r="B10" s="200"/>
      <c r="C10" s="200"/>
      <c r="D10" s="223" t="str">
        <f>'出力シート（避難確保計画）'!E81</f>
        <v/>
      </c>
      <c r="E10" s="224"/>
      <c r="F10" s="225"/>
      <c r="G10" s="224" t="str">
        <f>'出力シート（避難確保計画）'!H81</f>
        <v/>
      </c>
      <c r="H10" s="226"/>
      <c r="I10" s="164"/>
      <c r="J10" s="174"/>
      <c r="K10" s="172"/>
      <c r="L10" s="172"/>
      <c r="M10" s="172"/>
      <c r="N10" s="172"/>
      <c r="O10" s="172"/>
      <c r="P10" s="172"/>
      <c r="Q10" s="172"/>
      <c r="R10" s="172"/>
      <c r="S10" s="172"/>
      <c r="T10" s="172"/>
      <c r="U10" s="172"/>
      <c r="V10" s="172"/>
      <c r="W10" s="173"/>
    </row>
    <row r="11" spans="1:23" ht="22.5" x14ac:dyDescent="0.15">
      <c r="A11" s="199" t="str">
        <f>'出力シート（避難確保計画）'!B82</f>
        <v/>
      </c>
      <c r="B11" s="200"/>
      <c r="C11" s="200"/>
      <c r="D11" s="223" t="str">
        <f>'出力シート（避難確保計画）'!E82</f>
        <v/>
      </c>
      <c r="E11" s="224"/>
      <c r="F11" s="225"/>
      <c r="G11" s="224" t="str">
        <f>'出力シート（避難確保計画）'!H82</f>
        <v/>
      </c>
      <c r="H11" s="226"/>
      <c r="I11" s="164"/>
      <c r="J11" s="170"/>
      <c r="K11" s="171"/>
      <c r="L11" s="172"/>
      <c r="M11" s="172"/>
      <c r="N11" s="172"/>
      <c r="O11" s="172"/>
      <c r="P11" s="172"/>
      <c r="Q11" s="172"/>
      <c r="R11" s="172"/>
      <c r="S11" s="172"/>
      <c r="T11" s="172"/>
      <c r="U11" s="172"/>
      <c r="V11" s="172"/>
      <c r="W11" s="173"/>
    </row>
    <row r="12" spans="1:23" ht="23.25" customHeight="1" thickBot="1" x14ac:dyDescent="0.2">
      <c r="A12" s="201" t="str">
        <f>'出力シート（避難確保計画）'!B83</f>
        <v/>
      </c>
      <c r="B12" s="202"/>
      <c r="C12" s="202"/>
      <c r="D12" s="227" t="str">
        <f>'出力シート（避難確保計画）'!E83</f>
        <v/>
      </c>
      <c r="E12" s="228"/>
      <c r="F12" s="229"/>
      <c r="G12" s="228" t="str">
        <f>'出力シート（避難確保計画）'!H83</f>
        <v/>
      </c>
      <c r="H12" s="230"/>
      <c r="I12" s="164"/>
      <c r="J12" s="170"/>
      <c r="K12" s="171"/>
      <c r="L12" s="165"/>
      <c r="M12" s="165"/>
      <c r="N12" s="165"/>
      <c r="O12" s="165"/>
      <c r="P12" s="165"/>
      <c r="Q12" s="165"/>
      <c r="R12" s="165"/>
      <c r="S12" s="165"/>
      <c r="T12" s="165"/>
      <c r="U12" s="165"/>
      <c r="V12" s="175"/>
      <c r="W12" s="173"/>
    </row>
    <row r="13" spans="1:23" ht="22.5" x14ac:dyDescent="0.15">
      <c r="A13" s="164"/>
      <c r="B13" s="164"/>
      <c r="C13" s="164"/>
      <c r="D13" s="164"/>
      <c r="E13" s="164"/>
      <c r="F13" s="164"/>
      <c r="G13" s="164"/>
      <c r="H13" s="164"/>
      <c r="I13" s="164"/>
      <c r="J13" s="170"/>
      <c r="K13" s="171"/>
      <c r="L13" s="165"/>
      <c r="M13" s="165"/>
      <c r="N13" s="165"/>
      <c r="O13" s="165"/>
      <c r="P13" s="165"/>
      <c r="Q13" s="165"/>
      <c r="R13" s="165"/>
      <c r="S13" s="165"/>
      <c r="T13" s="165"/>
      <c r="U13" s="165"/>
      <c r="V13" s="175"/>
      <c r="W13" s="173"/>
    </row>
    <row r="14" spans="1:23" ht="22.5" customHeight="1" thickBot="1" x14ac:dyDescent="0.2">
      <c r="A14" s="568" t="s">
        <v>261</v>
      </c>
      <c r="B14" s="568"/>
      <c r="C14" s="568"/>
      <c r="D14" s="568"/>
      <c r="E14" s="164"/>
      <c r="F14" s="164"/>
      <c r="G14" s="164"/>
      <c r="H14" s="164"/>
      <c r="I14" s="164"/>
      <c r="J14" s="170"/>
      <c r="K14" s="171"/>
      <c r="L14" s="165"/>
      <c r="M14" s="165"/>
      <c r="N14" s="165"/>
      <c r="O14" s="165"/>
      <c r="P14" s="165"/>
      <c r="Q14" s="165"/>
      <c r="R14" s="165"/>
      <c r="S14" s="165"/>
      <c r="T14" s="165"/>
      <c r="U14" s="165"/>
      <c r="V14" s="175"/>
      <c r="W14" s="173"/>
    </row>
    <row r="15" spans="1:23" ht="22.5" x14ac:dyDescent="0.15">
      <c r="A15" s="569" t="s">
        <v>166</v>
      </c>
      <c r="B15" s="570"/>
      <c r="C15" s="570" t="s">
        <v>167</v>
      </c>
      <c r="D15" s="571"/>
      <c r="E15" s="164"/>
      <c r="F15" s="164"/>
      <c r="G15" s="164"/>
      <c r="H15" s="164"/>
      <c r="I15" s="164"/>
      <c r="J15" s="170"/>
      <c r="K15" s="171"/>
      <c r="L15" s="172"/>
      <c r="M15" s="172"/>
      <c r="N15" s="172"/>
      <c r="O15" s="172"/>
      <c r="P15" s="172"/>
      <c r="Q15" s="172"/>
      <c r="R15" s="172"/>
      <c r="S15" s="172"/>
      <c r="T15" s="172"/>
      <c r="U15" s="172"/>
      <c r="V15" s="172"/>
      <c r="W15" s="173"/>
    </row>
    <row r="16" spans="1:23" ht="30" customHeight="1" thickBot="1" x14ac:dyDescent="0.2">
      <c r="A16" s="572">
        <f>入力シート!E51</f>
        <v>0</v>
      </c>
      <c r="B16" s="573"/>
      <c r="C16" s="183">
        <f>入力シート!I51</f>
        <v>0</v>
      </c>
      <c r="D16" s="278" t="s">
        <v>183</v>
      </c>
      <c r="E16" s="164"/>
      <c r="F16" s="164"/>
      <c r="G16" s="164"/>
      <c r="H16" s="164"/>
      <c r="I16" s="164"/>
      <c r="J16" s="170"/>
      <c r="K16" s="171"/>
      <c r="L16" s="172"/>
      <c r="M16" s="172"/>
      <c r="N16" s="172"/>
      <c r="O16" s="172"/>
      <c r="P16" s="172"/>
      <c r="Q16" s="172"/>
      <c r="R16" s="172"/>
      <c r="S16" s="172"/>
      <c r="T16" s="172"/>
      <c r="U16" s="172"/>
      <c r="V16" s="172"/>
      <c r="W16" s="173"/>
    </row>
    <row r="17" spans="1:23" ht="23.25" thickBot="1" x14ac:dyDescent="0.2">
      <c r="A17" s="164"/>
      <c r="B17" s="164"/>
      <c r="C17" s="164"/>
      <c r="D17" s="164"/>
      <c r="E17" s="164"/>
      <c r="F17" s="164"/>
      <c r="G17" s="164"/>
      <c r="H17" s="164"/>
      <c r="I17" s="164"/>
      <c r="J17" s="170"/>
      <c r="K17" s="171"/>
      <c r="L17" s="172"/>
      <c r="M17" s="172"/>
      <c r="N17" s="172"/>
      <c r="O17" s="172"/>
      <c r="P17" s="172"/>
      <c r="Q17" s="172"/>
      <c r="R17" s="172"/>
      <c r="S17" s="172"/>
      <c r="T17" s="172"/>
      <c r="U17" s="172"/>
      <c r="V17" s="172"/>
      <c r="W17" s="173"/>
    </row>
    <row r="18" spans="1:23" ht="20.25" customHeight="1" x14ac:dyDescent="0.15">
      <c r="A18" s="581" t="s">
        <v>168</v>
      </c>
      <c r="B18" s="582"/>
      <c r="C18" s="582"/>
      <c r="D18" s="583"/>
      <c r="E18" s="164"/>
      <c r="F18" s="164"/>
      <c r="G18" s="164"/>
      <c r="H18" s="164"/>
      <c r="I18" s="164"/>
      <c r="J18" s="170"/>
      <c r="K18" s="171"/>
      <c r="L18" s="172"/>
      <c r="M18" s="172"/>
      <c r="N18" s="172"/>
      <c r="O18" s="172"/>
      <c r="P18" s="172"/>
      <c r="Q18" s="172"/>
      <c r="R18" s="172"/>
      <c r="S18" s="172"/>
      <c r="T18" s="172"/>
      <c r="U18" s="172"/>
      <c r="V18" s="172"/>
      <c r="W18" s="173"/>
    </row>
    <row r="19" spans="1:23" ht="30" customHeight="1" thickBot="1" x14ac:dyDescent="0.2">
      <c r="A19" s="534" t="str">
        <f>"□"&amp;入力シート!I55</f>
        <v>□</v>
      </c>
      <c r="B19" s="535"/>
      <c r="C19" s="535"/>
      <c r="D19" s="536"/>
      <c r="E19" s="164"/>
      <c r="F19" s="164"/>
      <c r="G19" s="164"/>
      <c r="H19" s="164"/>
      <c r="I19" s="164"/>
      <c r="J19" s="176"/>
      <c r="K19" s="177"/>
      <c r="L19" s="178"/>
      <c r="M19" s="178"/>
      <c r="N19" s="178"/>
      <c r="O19" s="178"/>
      <c r="P19" s="178"/>
      <c r="Q19" s="178"/>
      <c r="R19" s="178"/>
      <c r="S19" s="178"/>
      <c r="T19" s="178"/>
      <c r="U19" s="178"/>
      <c r="V19" s="178"/>
      <c r="W19" s="179"/>
    </row>
    <row r="20" spans="1:23" ht="22.5" x14ac:dyDescent="0.15">
      <c r="A20" s="164"/>
      <c r="B20" s="164"/>
      <c r="C20" s="164"/>
      <c r="D20" s="164"/>
      <c r="E20" s="164"/>
      <c r="F20" s="164"/>
      <c r="G20" s="164"/>
      <c r="H20" s="164"/>
      <c r="I20" s="164"/>
      <c r="W20" s="172"/>
    </row>
    <row r="21" spans="1:23" ht="23.25" customHeight="1" thickBot="1" x14ac:dyDescent="0.2">
      <c r="A21" s="153" t="s">
        <v>257</v>
      </c>
      <c r="B21" s="164"/>
      <c r="C21" s="164"/>
      <c r="D21" s="164"/>
      <c r="E21" s="164"/>
      <c r="F21" s="164"/>
      <c r="G21" s="164"/>
      <c r="H21" s="164"/>
      <c r="I21" s="164"/>
      <c r="J21" s="345" t="s">
        <v>169</v>
      </c>
      <c r="K21" s="153"/>
      <c r="Q21" s="153" t="s">
        <v>170</v>
      </c>
      <c r="W21" s="172"/>
    </row>
    <row r="22" spans="1:23" ht="21.95" customHeight="1" thickBot="1" x14ac:dyDescent="0.2">
      <c r="A22" s="537" t="s">
        <v>172</v>
      </c>
      <c r="B22" s="538"/>
      <c r="C22" s="539"/>
      <c r="D22" s="540" t="s">
        <v>173</v>
      </c>
      <c r="E22" s="538"/>
      <c r="F22" s="538"/>
      <c r="G22" s="541" t="s">
        <v>174</v>
      </c>
      <c r="H22" s="542"/>
      <c r="J22" s="543" t="s">
        <v>175</v>
      </c>
      <c r="K22" s="544"/>
      <c r="L22" s="544"/>
      <c r="M22" s="545"/>
      <c r="N22" s="543" t="s">
        <v>176</v>
      </c>
      <c r="O22" s="545"/>
      <c r="Q22" s="474" t="s">
        <v>53</v>
      </c>
      <c r="R22" s="475"/>
      <c r="S22" s="475"/>
      <c r="T22" s="475"/>
      <c r="U22" s="475"/>
      <c r="V22" s="475"/>
      <c r="W22" s="476"/>
    </row>
    <row r="23" spans="1:23" ht="21.95" customHeight="1" x14ac:dyDescent="0.15">
      <c r="A23" s="574" t="str">
        <f>"施設名："&amp;入力シート!C93</f>
        <v>施設名：</v>
      </c>
      <c r="B23" s="502"/>
      <c r="C23" s="575"/>
      <c r="D23" s="501" t="str">
        <f>"□"&amp;入力シート!C105</f>
        <v>□</v>
      </c>
      <c r="E23" s="502"/>
      <c r="F23" s="502"/>
      <c r="G23" s="501" t="str">
        <f>"□"&amp;入力シート!C107</f>
        <v>□</v>
      </c>
      <c r="H23" s="503"/>
      <c r="J23" s="348" t="s">
        <v>177</v>
      </c>
      <c r="K23" s="546" t="str">
        <f>入力シート!B135</f>
        <v>①利用者への家族の連絡</v>
      </c>
      <c r="L23" s="547"/>
      <c r="M23" s="548"/>
      <c r="N23" s="549">
        <f>入力シート!G135</f>
        <v>20</v>
      </c>
      <c r="O23" s="550"/>
      <c r="Q23" s="477" t="s">
        <v>9</v>
      </c>
      <c r="R23" s="480"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有","、"&amp;入力シート!B243&amp;IF(入力シート!G243&lt;&gt;"",入力シート!G243&amp;入力シート!I243,""),"")&amp;IF(入力シート!C245="有","、"&amp;入力シート!B245&amp;IF(入力シート!G245&lt;&gt;"",入力シート!G245&amp;入力シート!I245,""),"")&amp;IF(入力シート!C247="有","、"&amp;入力シート!B247&amp;IF(入力シート!G247&lt;&gt;"",入力シート!G247&amp;入力シート!I247,""),"")&amp;IF(入力シート!C249&lt;&gt;"","、"&amp;入力シート!C249,"")</f>
        <v>□テレビ、□ラジオ、□タブレット端末、□ファックス、□携帯電話、□携帯電話用バッテリー、□乾電池</v>
      </c>
      <c r="S23" s="481"/>
      <c r="T23" s="481"/>
      <c r="U23" s="481"/>
      <c r="V23" s="481"/>
      <c r="W23" s="482"/>
    </row>
    <row r="24" spans="1:23" ht="21.95" customHeight="1" thickBot="1" x14ac:dyDescent="0.2">
      <c r="A24" s="576" t="str">
        <f>"階層："&amp;入力シート!C97&amp;"階"</f>
        <v>階層：階</v>
      </c>
      <c r="B24" s="577"/>
      <c r="C24" s="578"/>
      <c r="D24" s="281" t="s">
        <v>265</v>
      </c>
      <c r="E24" s="368">
        <f>入力シート!G105</f>
        <v>0</v>
      </c>
      <c r="F24" s="280" t="s">
        <v>183</v>
      </c>
      <c r="G24" s="579"/>
      <c r="H24" s="580"/>
      <c r="J24" s="349"/>
      <c r="K24" s="546" t="str">
        <f>入力シート!B137</f>
        <v>②利用者の家族への受渡し</v>
      </c>
      <c r="L24" s="547"/>
      <c r="M24" s="548"/>
      <c r="N24" s="549" t="str">
        <f>入力シート!G137</f>
        <v>随時</v>
      </c>
      <c r="O24" s="550"/>
      <c r="Q24" s="478"/>
      <c r="R24" s="483"/>
      <c r="S24" s="484"/>
      <c r="T24" s="484"/>
      <c r="U24" s="484"/>
      <c r="V24" s="484"/>
      <c r="W24" s="485"/>
    </row>
    <row r="25" spans="1:23" ht="21.95" customHeight="1" x14ac:dyDescent="0.15">
      <c r="A25" s="498" t="str">
        <f>IF(入力シート!C111&lt;1,"","施設名："&amp;入力シート!C111)</f>
        <v/>
      </c>
      <c r="B25" s="499"/>
      <c r="C25" s="500"/>
      <c r="D25" s="501" t="str">
        <f>IF(入力シート!C111&lt;1,"","□"&amp;入力シート!C123)</f>
        <v/>
      </c>
      <c r="E25" s="502"/>
      <c r="F25" s="502"/>
      <c r="G25" s="501" t="str">
        <f>IF(入力シート!C111&lt;1,"","□"&amp;入力シート!C125)</f>
        <v/>
      </c>
      <c r="H25" s="503"/>
      <c r="J25" s="349"/>
      <c r="K25" s="546" t="str">
        <f>入力シート!B139</f>
        <v>③避難路の安全確保</v>
      </c>
      <c r="L25" s="547"/>
      <c r="M25" s="548"/>
      <c r="N25" s="549">
        <f>入力シート!G139</f>
        <v>10</v>
      </c>
      <c r="O25" s="550"/>
      <c r="Q25" s="479"/>
      <c r="R25" s="486"/>
      <c r="S25" s="487"/>
      <c r="T25" s="487"/>
      <c r="U25" s="487"/>
      <c r="V25" s="487"/>
      <c r="W25" s="488"/>
    </row>
    <row r="26" spans="1:23" ht="21.95" customHeight="1" thickBot="1" x14ac:dyDescent="0.2">
      <c r="A26" s="576" t="str">
        <f>IF(入力シート!C111&lt;1,"","階層："&amp;入力シート!C115&amp;"階")</f>
        <v/>
      </c>
      <c r="B26" s="577"/>
      <c r="C26" s="578"/>
      <c r="D26" s="281" t="str">
        <f>IF(入力シート!C123="区域内","□浸水深","")</f>
        <v/>
      </c>
      <c r="E26" s="368" t="str">
        <f>IF(入力シート!C123="区域内",入力シート!G123,"")</f>
        <v/>
      </c>
      <c r="F26" s="280" t="str">
        <f>IF(入力シート!C123="区域内","m","")</f>
        <v/>
      </c>
      <c r="G26" s="579"/>
      <c r="H26" s="580"/>
      <c r="J26" s="349"/>
      <c r="K26" s="546" t="str">
        <f>入力シート!B141</f>
        <v>③持出し品の準備</v>
      </c>
      <c r="L26" s="547"/>
      <c r="M26" s="548"/>
      <c r="N26" s="549">
        <f>入力シート!G141</f>
        <v>10</v>
      </c>
      <c r="O26" s="550"/>
      <c r="Q26" s="180" t="s">
        <v>84</v>
      </c>
      <c r="R26" s="489" t="str">
        <f>'出力シート（避難確保計画）'!D291</f>
        <v>□従業員名簿、□利用者名簿、□携帯電話、□携帯電話用バッテリー、□拡声器、□懐中電灯、□乾電池</v>
      </c>
      <c r="S26" s="490"/>
      <c r="T26" s="490"/>
      <c r="U26" s="490"/>
      <c r="V26" s="490"/>
      <c r="W26" s="491"/>
    </row>
    <row r="27" spans="1:23" ht="21.95" customHeight="1" x14ac:dyDescent="0.15">
      <c r="A27" s="164"/>
      <c r="B27" s="164"/>
      <c r="C27" s="164"/>
      <c r="D27" s="164"/>
      <c r="E27" s="164"/>
      <c r="F27" s="164"/>
      <c r="G27" s="164"/>
      <c r="H27" s="164"/>
      <c r="I27" s="164"/>
      <c r="J27" s="349"/>
      <c r="K27" s="546">
        <f>入力シート!B143</f>
        <v>0</v>
      </c>
      <c r="L27" s="547"/>
      <c r="M27" s="548"/>
      <c r="N27" s="549">
        <f>入力シート!G143</f>
        <v>0</v>
      </c>
      <c r="O27" s="550"/>
      <c r="Q27" s="181"/>
      <c r="R27" s="492"/>
      <c r="S27" s="493"/>
      <c r="T27" s="493"/>
      <c r="U27" s="493"/>
      <c r="V27" s="493"/>
      <c r="W27" s="494"/>
    </row>
    <row r="28" spans="1:23" ht="21.95" customHeight="1" x14ac:dyDescent="0.15">
      <c r="A28" s="164"/>
      <c r="B28" s="164"/>
      <c r="C28" s="164"/>
      <c r="D28" s="164"/>
      <c r="E28" s="164"/>
      <c r="F28" s="164"/>
      <c r="G28" s="164"/>
      <c r="H28" s="164"/>
      <c r="I28" s="164"/>
      <c r="J28" s="349"/>
      <c r="K28" s="546">
        <f>入力シート!B145</f>
        <v>0</v>
      </c>
      <c r="L28" s="547"/>
      <c r="M28" s="548"/>
      <c r="N28" s="549">
        <f>入力シート!G145</f>
        <v>0</v>
      </c>
      <c r="O28" s="550"/>
      <c r="Q28" s="181"/>
      <c r="R28" s="495"/>
      <c r="S28" s="496"/>
      <c r="T28" s="496"/>
      <c r="U28" s="496"/>
      <c r="V28" s="496"/>
      <c r="W28" s="497"/>
    </row>
    <row r="29" spans="1:23" ht="21.95" customHeight="1" x14ac:dyDescent="0.15">
      <c r="A29" s="164"/>
      <c r="B29" s="164"/>
      <c r="C29" s="164"/>
      <c r="D29" s="164"/>
      <c r="E29" s="164"/>
      <c r="F29" s="164"/>
      <c r="G29" s="164"/>
      <c r="H29" s="164"/>
      <c r="I29" s="164"/>
      <c r="J29" s="349"/>
      <c r="K29" s="546">
        <f>入力シート!B147</f>
        <v>0</v>
      </c>
      <c r="L29" s="547"/>
      <c r="M29" s="548"/>
      <c r="N29" s="549">
        <f>入力シート!G147</f>
        <v>0</v>
      </c>
      <c r="O29" s="550"/>
      <c r="Q29" s="274" t="s">
        <v>51</v>
      </c>
      <c r="R29" s="489" t="str">
        <f>'出力シート（避難確保計画）'!D295</f>
        <v>□水、□食料、□寝具、□防寒具</v>
      </c>
      <c r="S29" s="490"/>
      <c r="T29" s="490"/>
      <c r="U29" s="490"/>
      <c r="V29" s="490"/>
      <c r="W29" s="491"/>
    </row>
    <row r="30" spans="1:23" ht="21.95" customHeight="1" x14ac:dyDescent="0.15">
      <c r="A30" s="153" t="s">
        <v>171</v>
      </c>
      <c r="B30" s="164"/>
      <c r="C30" s="164"/>
      <c r="D30" s="164"/>
      <c r="E30" s="164"/>
      <c r="F30" s="164"/>
      <c r="G30" s="164"/>
      <c r="H30" s="164"/>
      <c r="I30" s="164"/>
      <c r="J30" s="349"/>
      <c r="K30" s="546">
        <f>入力シート!B149</f>
        <v>0</v>
      </c>
      <c r="L30" s="547"/>
      <c r="M30" s="548"/>
      <c r="N30" s="549">
        <f>入力シート!G149</f>
        <v>0</v>
      </c>
      <c r="O30" s="550"/>
      <c r="Q30" s="276"/>
      <c r="R30" s="495"/>
      <c r="S30" s="496"/>
      <c r="T30" s="496"/>
      <c r="U30" s="496"/>
      <c r="V30" s="496"/>
      <c r="W30" s="497"/>
    </row>
    <row r="31" spans="1:23" ht="21.95" customHeight="1" x14ac:dyDescent="0.15">
      <c r="A31" s="164"/>
      <c r="B31" s="164"/>
      <c r="C31" s="164"/>
      <c r="D31" s="164"/>
      <c r="E31" s="164"/>
      <c r="F31" s="164"/>
      <c r="G31" s="164"/>
      <c r="H31" s="164"/>
      <c r="I31" s="164"/>
      <c r="J31" s="349"/>
      <c r="K31" s="546">
        <f>入力シート!B151</f>
        <v>0</v>
      </c>
      <c r="L31" s="547"/>
      <c r="M31" s="548"/>
      <c r="N31" s="549">
        <f>入力シート!G151</f>
        <v>0</v>
      </c>
      <c r="O31" s="550"/>
      <c r="Q31" s="274" t="s">
        <v>35</v>
      </c>
      <c r="R31" s="489" t="str">
        <f>'出力シート（避難確保計画）'!D297</f>
        <v>□おむつ・おしりふき、□常備薬</v>
      </c>
      <c r="S31" s="490"/>
      <c r="T31" s="490"/>
      <c r="U31" s="490"/>
      <c r="V31" s="490"/>
      <c r="W31" s="491"/>
    </row>
    <row r="32" spans="1:23" ht="21.95" customHeight="1" x14ac:dyDescent="0.15">
      <c r="A32" s="164"/>
      <c r="B32" s="164"/>
      <c r="C32" s="164"/>
      <c r="D32" s="164"/>
      <c r="E32" s="164"/>
      <c r="F32" s="164"/>
      <c r="G32" s="164"/>
      <c r="H32" s="164"/>
      <c r="I32" s="164"/>
      <c r="J32" s="349"/>
      <c r="K32" s="546">
        <f>入力シート!B153</f>
        <v>0</v>
      </c>
      <c r="L32" s="547"/>
      <c r="M32" s="548"/>
      <c r="N32" s="549">
        <f>入力シート!G153</f>
        <v>0</v>
      </c>
      <c r="O32" s="550"/>
      <c r="Q32" s="275"/>
      <c r="R32" s="492"/>
      <c r="S32" s="493"/>
      <c r="T32" s="493"/>
      <c r="U32" s="493"/>
      <c r="V32" s="493"/>
      <c r="W32" s="494"/>
    </row>
    <row r="33" spans="1:23" ht="21.95" customHeight="1" x14ac:dyDescent="0.15">
      <c r="B33" s="164"/>
      <c r="C33" s="164"/>
      <c r="D33" s="164"/>
      <c r="E33" s="164"/>
      <c r="F33" s="164"/>
      <c r="G33" s="164"/>
      <c r="H33" s="164"/>
      <c r="I33" s="164"/>
      <c r="J33" s="349"/>
      <c r="K33" s="552" t="s">
        <v>316</v>
      </c>
      <c r="L33" s="597"/>
      <c r="M33" s="598"/>
      <c r="N33" s="549">
        <f>入力シート!G156</f>
        <v>0</v>
      </c>
      <c r="O33" s="550"/>
      <c r="Q33" s="276"/>
      <c r="R33" s="495"/>
      <c r="S33" s="496"/>
      <c r="T33" s="496"/>
      <c r="U33" s="496"/>
      <c r="V33" s="496"/>
      <c r="W33" s="497"/>
    </row>
    <row r="34" spans="1:23" ht="21.95" customHeight="1" x14ac:dyDescent="0.15">
      <c r="B34" s="164"/>
      <c r="C34" s="164"/>
      <c r="D34" s="164"/>
      <c r="E34" s="164"/>
      <c r="F34" s="164"/>
      <c r="G34" s="164"/>
      <c r="H34" s="164"/>
      <c r="I34" s="164"/>
      <c r="J34" s="354" t="s">
        <v>178</v>
      </c>
      <c r="K34" s="355"/>
      <c r="L34" s="355"/>
      <c r="M34" s="355"/>
      <c r="N34" s="554">
        <f>入力シート!G99</f>
        <v>0</v>
      </c>
      <c r="O34" s="555"/>
      <c r="Q34" s="274" t="s">
        <v>314</v>
      </c>
      <c r="R34" s="489" t="str">
        <f>'出力シート（避難確保計画）'!D299</f>
        <v>□ウエットティッシュ、□ゴミ袋、□タオル、□ミルク、□簡易マット</v>
      </c>
      <c r="S34" s="490"/>
      <c r="T34" s="490"/>
      <c r="U34" s="490"/>
      <c r="V34" s="490"/>
      <c r="W34" s="491"/>
    </row>
    <row r="35" spans="1:23" ht="21.95" customHeight="1" thickBot="1" x14ac:dyDescent="0.2">
      <c r="A35" s="164"/>
      <c r="B35" s="164"/>
      <c r="C35" s="164"/>
      <c r="D35" s="164"/>
      <c r="E35" s="164"/>
      <c r="F35" s="164"/>
      <c r="G35" s="164"/>
      <c r="H35" s="164"/>
      <c r="I35" s="164"/>
      <c r="J35" s="356" t="s">
        <v>179</v>
      </c>
      <c r="K35" s="357">
        <f>入力シート!C93</f>
        <v>0</v>
      </c>
      <c r="L35" s="357"/>
      <c r="M35" s="357"/>
      <c r="N35" s="234"/>
      <c r="O35" s="235"/>
      <c r="Q35" s="182"/>
      <c r="R35" s="517"/>
      <c r="S35" s="518"/>
      <c r="T35" s="518"/>
      <c r="U35" s="518"/>
      <c r="V35" s="518"/>
      <c r="W35" s="519"/>
    </row>
    <row r="36" spans="1:23" ht="21.95" customHeight="1" thickBot="1" x14ac:dyDescent="0.2">
      <c r="A36" s="164"/>
      <c r="B36" s="164"/>
      <c r="C36" s="164"/>
      <c r="D36" s="164"/>
      <c r="E36" s="164"/>
      <c r="F36" s="164"/>
      <c r="G36" s="164"/>
      <c r="H36" s="164"/>
      <c r="I36" s="164"/>
      <c r="J36" s="356" t="s">
        <v>180</v>
      </c>
      <c r="K36" s="172">
        <f>入力シート!C99</f>
        <v>0</v>
      </c>
      <c r="L36" s="172" t="s">
        <v>206</v>
      </c>
      <c r="M36" s="172"/>
      <c r="N36" s="234"/>
      <c r="O36" s="235"/>
    </row>
    <row r="37" spans="1:23" ht="21.95" customHeight="1" thickBot="1" x14ac:dyDescent="0.2">
      <c r="A37" s="164"/>
      <c r="B37" s="164"/>
      <c r="C37" s="164"/>
      <c r="D37" s="164"/>
      <c r="E37" s="164"/>
      <c r="F37" s="164"/>
      <c r="G37" s="164"/>
      <c r="H37" s="164"/>
      <c r="I37" s="164"/>
      <c r="J37" s="356" t="s">
        <v>181</v>
      </c>
      <c r="K37" s="172" t="str">
        <f>IF(入力シート!G101&gt;0,"□徒歩","")</f>
        <v/>
      </c>
      <c r="L37" s="172"/>
      <c r="M37" s="357"/>
      <c r="N37" s="561">
        <f>入力シート!G101</f>
        <v>0</v>
      </c>
      <c r="O37" s="562"/>
      <c r="Q37" s="508" t="s">
        <v>54</v>
      </c>
      <c r="R37" s="509"/>
      <c r="S37" s="509"/>
      <c r="T37" s="509"/>
      <c r="U37" s="509"/>
      <c r="V37" s="509"/>
      <c r="W37" s="510"/>
    </row>
    <row r="38" spans="1:23" ht="21.95" customHeight="1" x14ac:dyDescent="0.15">
      <c r="A38" s="164"/>
      <c r="B38" s="164"/>
      <c r="C38" s="164"/>
      <c r="D38" s="164"/>
      <c r="E38" s="164"/>
      <c r="F38" s="164"/>
      <c r="G38" s="164"/>
      <c r="H38" s="164"/>
      <c r="I38" s="164"/>
      <c r="J38" s="352"/>
      <c r="K38" s="353" t="str">
        <f>IF(入力シート!G103&gt;0,"□車両","")</f>
        <v/>
      </c>
      <c r="L38" s="353">
        <f>入力シート!G103</f>
        <v>0</v>
      </c>
      <c r="M38" s="353" t="s">
        <v>311</v>
      </c>
      <c r="N38" s="563"/>
      <c r="O38" s="564"/>
      <c r="Q38" s="511" t="str">
        <f>'出力シート（避難確保計画）'!B303</f>
        <v>□土のう、□止水板</v>
      </c>
      <c r="R38" s="512"/>
      <c r="S38" s="512"/>
      <c r="T38" s="512"/>
      <c r="U38" s="512"/>
      <c r="V38" s="512"/>
      <c r="W38" s="513"/>
    </row>
    <row r="39" spans="1:23" ht="21.95" customHeight="1" thickBot="1" x14ac:dyDescent="0.2">
      <c r="A39" s="164"/>
      <c r="B39" s="164"/>
      <c r="C39" s="164"/>
      <c r="D39" s="164"/>
      <c r="E39" s="164"/>
      <c r="F39" s="164"/>
      <c r="G39" s="164"/>
      <c r="H39" s="164"/>
      <c r="I39" s="164"/>
      <c r="J39" s="551" t="s">
        <v>182</v>
      </c>
      <c r="K39" s="551"/>
      <c r="L39" s="551"/>
      <c r="M39" s="552"/>
      <c r="N39" s="553">
        <f>N34+N33</f>
        <v>0</v>
      </c>
      <c r="O39" s="553"/>
      <c r="Q39" s="514" t="str">
        <f>'出力シート（避難確保計画）'!B304</f>
        <v>□その他（□プランター、□ビニールシート、□ロープ）</v>
      </c>
      <c r="R39" s="515"/>
      <c r="S39" s="515"/>
      <c r="T39" s="515"/>
      <c r="U39" s="515"/>
      <c r="V39" s="515"/>
      <c r="W39" s="516"/>
    </row>
    <row r="40" spans="1:23" ht="21.95" customHeight="1" x14ac:dyDescent="0.15">
      <c r="A40" s="345" t="s">
        <v>291</v>
      </c>
    </row>
    <row r="41" spans="1:23" ht="19.5" x14ac:dyDescent="0.15">
      <c r="A41" s="193" t="s">
        <v>184</v>
      </c>
      <c r="B41" s="194"/>
      <c r="C41" s="194"/>
      <c r="D41" s="195" t="s">
        <v>185</v>
      </c>
      <c r="E41" s="196"/>
      <c r="F41" s="196"/>
      <c r="G41" s="196"/>
      <c r="H41" s="196"/>
      <c r="I41" s="196"/>
      <c r="J41" s="196"/>
      <c r="K41" s="196"/>
      <c r="L41" s="190"/>
      <c r="M41" s="215" t="s">
        <v>186</v>
      </c>
      <c r="N41" s="216" t="str">
        <f>"（"&amp;入力シート!C10&amp;"）　"</f>
        <v>（）　</v>
      </c>
      <c r="O41" s="217"/>
      <c r="P41" s="217"/>
      <c r="Q41" s="217"/>
      <c r="R41" s="217"/>
      <c r="S41" s="217"/>
      <c r="T41" s="191" t="s">
        <v>187</v>
      </c>
      <c r="U41" s="191"/>
      <c r="V41" s="191"/>
      <c r="W41" s="192"/>
    </row>
    <row r="42" spans="1:23" ht="27" customHeight="1" x14ac:dyDescent="0.15">
      <c r="A42" s="244"/>
      <c r="B42" s="245"/>
      <c r="C42" s="246"/>
      <c r="D42" s="556"/>
      <c r="E42" s="557"/>
      <c r="F42" s="558"/>
      <c r="G42" s="558"/>
      <c r="H42" s="558"/>
      <c r="I42" s="558"/>
      <c r="J42" s="558"/>
      <c r="K42" s="277"/>
      <c r="L42" s="185" t="s">
        <v>188</v>
      </c>
      <c r="M42" s="186"/>
      <c r="N42" s="186"/>
      <c r="O42" s="186"/>
      <c r="P42" s="187"/>
      <c r="Q42" s="263" t="s">
        <v>175</v>
      </c>
      <c r="R42" s="264"/>
      <c r="S42" s="264"/>
      <c r="T42" s="265"/>
      <c r="U42" s="188" t="s">
        <v>189</v>
      </c>
      <c r="V42" s="186"/>
      <c r="W42" s="189"/>
    </row>
    <row r="43" spans="1:23" ht="15.95" customHeight="1" x14ac:dyDescent="0.15">
      <c r="A43" s="282"/>
      <c r="B43" s="283"/>
      <c r="C43" s="283"/>
      <c r="D43" s="282"/>
      <c r="E43" s="283"/>
      <c r="F43" s="283"/>
      <c r="G43" s="283"/>
      <c r="H43" s="283"/>
      <c r="I43" s="283"/>
      <c r="J43" s="283"/>
      <c r="K43" s="283"/>
      <c r="L43" s="294" t="s">
        <v>235</v>
      </c>
      <c r="M43" s="526"/>
      <c r="N43" s="526"/>
      <c r="O43" s="526"/>
      <c r="P43" s="527"/>
      <c r="Q43" s="528"/>
      <c r="R43" s="529"/>
      <c r="S43" s="529"/>
      <c r="T43" s="530"/>
      <c r="U43" s="531"/>
      <c r="V43" s="532"/>
      <c r="W43" s="533"/>
    </row>
    <row r="44" spans="1:23" ht="15.95" customHeight="1" x14ac:dyDescent="0.15">
      <c r="A44" s="282"/>
      <c r="B44" s="283"/>
      <c r="C44" s="283"/>
      <c r="D44" s="282"/>
      <c r="E44" s="283"/>
      <c r="F44" s="283"/>
      <c r="G44" s="283"/>
      <c r="H44" s="283"/>
      <c r="I44" s="283"/>
      <c r="J44" s="283"/>
      <c r="K44" s="283"/>
      <c r="L44" s="294" t="s">
        <v>222</v>
      </c>
      <c r="M44" s="506"/>
      <c r="N44" s="506"/>
      <c r="O44" s="506"/>
      <c r="P44" s="507"/>
      <c r="Q44" s="520"/>
      <c r="R44" s="521"/>
      <c r="S44" s="521"/>
      <c r="T44" s="522"/>
      <c r="U44" s="523"/>
      <c r="V44" s="524"/>
      <c r="W44" s="525"/>
    </row>
    <row r="45" spans="1:23" ht="15.95" customHeight="1" x14ac:dyDescent="0.15">
      <c r="A45" s="282"/>
      <c r="B45" s="283"/>
      <c r="C45" s="283"/>
      <c r="D45" s="282"/>
      <c r="E45" s="283"/>
      <c r="F45" s="283"/>
      <c r="G45" s="283"/>
      <c r="H45" s="283"/>
      <c r="I45" s="283"/>
      <c r="J45" s="283"/>
      <c r="K45" s="283"/>
      <c r="L45" s="294" t="s">
        <v>223</v>
      </c>
      <c r="M45" s="506"/>
      <c r="N45" s="506"/>
      <c r="O45" s="506"/>
      <c r="P45" s="507"/>
      <c r="Q45" s="520"/>
      <c r="R45" s="521"/>
      <c r="S45" s="521"/>
      <c r="T45" s="522"/>
      <c r="U45" s="523"/>
      <c r="V45" s="524"/>
      <c r="W45" s="525"/>
    </row>
    <row r="46" spans="1:23" ht="15.95" customHeight="1" x14ac:dyDescent="0.15">
      <c r="A46" s="282"/>
      <c r="B46" s="283"/>
      <c r="C46" s="283"/>
      <c r="D46" s="282"/>
      <c r="E46" s="283"/>
      <c r="F46" s="283"/>
      <c r="G46" s="283"/>
      <c r="H46" s="283"/>
      <c r="I46" s="283"/>
      <c r="J46" s="283"/>
      <c r="K46" s="283"/>
      <c r="L46" s="294" t="s">
        <v>236</v>
      </c>
      <c r="M46" s="506"/>
      <c r="N46" s="506"/>
      <c r="O46" s="506"/>
      <c r="P46" s="507"/>
      <c r="Q46" s="520"/>
      <c r="R46" s="521"/>
      <c r="S46" s="521"/>
      <c r="T46" s="522"/>
      <c r="U46" s="523"/>
      <c r="V46" s="524"/>
      <c r="W46" s="525"/>
    </row>
    <row r="47" spans="1:23" ht="15.95" customHeight="1" x14ac:dyDescent="0.15">
      <c r="A47" s="282"/>
      <c r="B47" s="283"/>
      <c r="C47" s="283"/>
      <c r="D47" s="282"/>
      <c r="E47" s="283"/>
      <c r="F47" s="283"/>
      <c r="G47" s="283"/>
      <c r="H47" s="283"/>
      <c r="I47" s="283"/>
      <c r="J47" s="283"/>
      <c r="K47" s="283"/>
      <c r="L47" s="294" t="s">
        <v>224</v>
      </c>
      <c r="M47" s="584"/>
      <c r="N47" s="584"/>
      <c r="O47" s="584"/>
      <c r="P47" s="585"/>
      <c r="Q47" s="586"/>
      <c r="R47" s="587"/>
      <c r="S47" s="587"/>
      <c r="T47" s="588"/>
      <c r="U47" s="589"/>
      <c r="V47" s="590"/>
      <c r="W47" s="591"/>
    </row>
    <row r="48" spans="1:23" ht="15.95" customHeight="1" x14ac:dyDescent="0.15">
      <c r="A48" s="244"/>
      <c r="B48" s="245"/>
      <c r="C48" s="245"/>
      <c r="D48" s="244"/>
      <c r="E48" s="245"/>
      <c r="F48" s="245"/>
      <c r="G48" s="245"/>
      <c r="H48" s="245"/>
      <c r="I48" s="245"/>
      <c r="J48" s="245"/>
      <c r="K48" s="245"/>
      <c r="L48" s="295" t="s">
        <v>225</v>
      </c>
      <c r="M48" s="559" t="str">
        <f>IF(入力シート!B171="","","□"&amp;入力シート!B171)</f>
        <v>□大雨注意報　警戒レベル２</v>
      </c>
      <c r="N48" s="559"/>
      <c r="O48" s="559"/>
      <c r="P48" s="560"/>
      <c r="Q48" s="520" t="str">
        <f>IF(入力シート!C171="","","□"&amp;入力シート!C171)</f>
        <v>□防災情報の収集</v>
      </c>
      <c r="R48" s="521"/>
      <c r="S48" s="795"/>
      <c r="T48" s="801" t="str">
        <f>入力シート!I171</f>
        <v>15分</v>
      </c>
      <c r="U48" s="593" t="str">
        <f>IF(入力シート!J171="","","□"&amp;入力シート!J171)</f>
        <v>□園長、施設長</v>
      </c>
      <c r="V48" s="594"/>
      <c r="W48" s="595"/>
    </row>
    <row r="49" spans="1:23" ht="15.95" customHeight="1" x14ac:dyDescent="0.15">
      <c r="A49" s="282"/>
      <c r="B49" s="283"/>
      <c r="C49" s="283"/>
      <c r="D49" s="282"/>
      <c r="E49" s="283"/>
      <c r="F49" s="283"/>
      <c r="G49" s="283"/>
      <c r="H49" s="283"/>
      <c r="I49" s="283"/>
      <c r="J49" s="283"/>
      <c r="K49" s="283"/>
      <c r="L49" s="294"/>
      <c r="M49" s="506" t="str">
        <f>IF(入力シート!B172="","","□"&amp;入力シート!B172)</f>
        <v>□洪水注意報</v>
      </c>
      <c r="N49" s="506"/>
      <c r="O49" s="506"/>
      <c r="P49" s="507"/>
      <c r="Q49" s="520" t="str">
        <f>IF(入力シート!C172="","","□"&amp;入力シート!C172)</f>
        <v>□浸水防止対策の準備</v>
      </c>
      <c r="R49" s="521"/>
      <c r="S49" s="795"/>
      <c r="T49" s="802" t="str">
        <f>入力シート!I172</f>
        <v>2分</v>
      </c>
      <c r="U49" s="520" t="str">
        <f>IF(入力シート!J172="","","□"&amp;入力シート!J172)</f>
        <v>□副園長、副施設長</v>
      </c>
      <c r="V49" s="521"/>
      <c r="W49" s="592"/>
    </row>
    <row r="50" spans="1:23" ht="15.95" customHeight="1" x14ac:dyDescent="0.15">
      <c r="A50" s="282"/>
      <c r="B50" s="283"/>
      <c r="C50" s="283"/>
      <c r="D50" s="282"/>
      <c r="E50" s="283"/>
      <c r="F50" s="283"/>
      <c r="G50" s="283"/>
      <c r="H50" s="283"/>
      <c r="I50" s="283"/>
      <c r="J50" s="283"/>
      <c r="K50" s="283"/>
      <c r="L50" s="294"/>
      <c r="M50" s="506" t="str">
        <f>IF(入力シート!B173="","","□"&amp;入力シート!B173)</f>
        <v>□氾濫注意水位超過(方谷3.8m、高梁4.4m、広瀬5.8m、成羽4.0m)</v>
      </c>
      <c r="N50" s="506"/>
      <c r="O50" s="506"/>
      <c r="P50" s="507"/>
      <c r="Q50" s="520" t="str">
        <f>IF(入力シート!C173="","","□"&amp;入力シート!C173)</f>
        <v>□幹部職員の参集</v>
      </c>
      <c r="R50" s="521"/>
      <c r="S50" s="795"/>
      <c r="T50" s="802" t="str">
        <f>入力シート!I173</f>
        <v>1分</v>
      </c>
      <c r="U50" s="520" t="str">
        <f>IF(入力シート!J173="","","□"&amp;入力シート!J173)</f>
        <v>□副園長、副施設長</v>
      </c>
      <c r="V50" s="521"/>
      <c r="W50" s="592"/>
    </row>
    <row r="51" spans="1:23" ht="15.95" customHeight="1" x14ac:dyDescent="0.15">
      <c r="A51" s="282"/>
      <c r="B51" s="283"/>
      <c r="C51" s="283"/>
      <c r="D51" s="282"/>
      <c r="E51" s="283"/>
      <c r="F51" s="283"/>
      <c r="G51" s="283"/>
      <c r="H51" s="283"/>
      <c r="I51" s="283"/>
      <c r="J51" s="283"/>
      <c r="K51" s="283"/>
      <c r="L51" s="294"/>
      <c r="M51" s="506" t="str">
        <f>IF(入力シート!B174="","","□"&amp;入力シート!B174)</f>
        <v/>
      </c>
      <c r="N51" s="506"/>
      <c r="O51" s="506"/>
      <c r="P51" s="507"/>
      <c r="Q51" s="520" t="str">
        <f>IF(入力シート!C174="","","□"&amp;入力シート!C174)</f>
        <v>□参集職員への事前連絡</v>
      </c>
      <c r="R51" s="521"/>
      <c r="S51" s="795"/>
      <c r="T51" s="802" t="str">
        <f>入力シート!I174</f>
        <v>1分</v>
      </c>
      <c r="U51" s="520" t="str">
        <f>IF(入力シート!J174="","","□"&amp;入力シート!J174)</f>
        <v>□副園長、副施設長</v>
      </c>
      <c r="V51" s="521"/>
      <c r="W51" s="592"/>
    </row>
    <row r="52" spans="1:23" ht="15.95" customHeight="1" x14ac:dyDescent="0.15">
      <c r="A52" s="282"/>
      <c r="B52" s="283"/>
      <c r="C52" s="283"/>
      <c r="D52" s="282"/>
      <c r="E52" s="283"/>
      <c r="F52" s="283"/>
      <c r="G52" s="283"/>
      <c r="H52" s="283"/>
      <c r="I52" s="283"/>
      <c r="J52" s="283"/>
      <c r="K52" s="283"/>
      <c r="L52" s="294" t="s">
        <v>222</v>
      </c>
      <c r="M52" s="506" t="str">
        <f>IF(入力シート!B175="","","□"&amp;入力シート!B175)</f>
        <v/>
      </c>
      <c r="N52" s="506"/>
      <c r="O52" s="506"/>
      <c r="P52" s="507"/>
      <c r="Q52" s="520" t="str">
        <f>IF(入力シート!C175="","","□"&amp;入力シート!C175)</f>
        <v>□持出し品のチェック</v>
      </c>
      <c r="R52" s="521"/>
      <c r="S52" s="795"/>
      <c r="T52" s="802" t="str">
        <f>入力シート!I175</f>
        <v>1分</v>
      </c>
      <c r="U52" s="520" t="str">
        <f>IF(入力シート!J175="","","□"&amp;入力シート!J175)</f>
        <v>□副園長、副施設長</v>
      </c>
      <c r="V52" s="521"/>
      <c r="W52" s="592"/>
    </row>
    <row r="53" spans="1:23" ht="15.95" customHeight="1" x14ac:dyDescent="0.15">
      <c r="A53" s="282"/>
      <c r="B53" s="283"/>
      <c r="C53" s="283"/>
      <c r="D53" s="282"/>
      <c r="E53" s="283"/>
      <c r="F53" s="283"/>
      <c r="G53" s="283"/>
      <c r="H53" s="283"/>
      <c r="I53" s="283"/>
      <c r="J53" s="283"/>
      <c r="K53" s="283"/>
      <c r="L53" s="294" t="s">
        <v>223</v>
      </c>
      <c r="M53" s="506" t="str">
        <f>IF(入力シート!B176="","","□"&amp;入力シート!B176)</f>
        <v/>
      </c>
      <c r="N53" s="506"/>
      <c r="O53" s="506"/>
      <c r="P53" s="507"/>
      <c r="Q53" s="520" t="str">
        <f>IF(入力シート!C176="","","□"&amp;入力シート!C176)</f>
        <v>□避難路の確認</v>
      </c>
      <c r="R53" s="521"/>
      <c r="S53" s="795"/>
      <c r="T53" s="802" t="str">
        <f>入力シート!I176</f>
        <v>5分</v>
      </c>
      <c r="U53" s="520" t="str">
        <f>IF(入力シート!J176="","","□"&amp;入力シート!J176)</f>
        <v>□誘導職員</v>
      </c>
      <c r="V53" s="521"/>
      <c r="W53" s="592"/>
    </row>
    <row r="54" spans="1:23" ht="15.95" customHeight="1" x14ac:dyDescent="0.15">
      <c r="A54" s="284" t="s">
        <v>329</v>
      </c>
      <c r="B54" s="285">
        <f>入力シート!C$61</f>
        <v>0</v>
      </c>
      <c r="C54" s="283"/>
      <c r="D54" s="282"/>
      <c r="E54" s="283"/>
      <c r="F54" s="283"/>
      <c r="G54" s="283"/>
      <c r="H54" s="283"/>
      <c r="I54" s="283"/>
      <c r="J54" s="283"/>
      <c r="K54" s="283"/>
      <c r="L54" s="294" t="s">
        <v>236</v>
      </c>
      <c r="M54" s="506" t="str">
        <f>IF(入力シート!B177="","","□"&amp;入力シート!B177)</f>
        <v/>
      </c>
      <c r="N54" s="506"/>
      <c r="O54" s="506"/>
      <c r="P54" s="507"/>
      <c r="Q54" s="520" t="str">
        <f>IF(入力シート!C177="","","□"&amp;入力シート!C177)</f>
        <v>□利用者への注意喚起</v>
      </c>
      <c r="R54" s="521"/>
      <c r="S54" s="795"/>
      <c r="T54" s="802" t="str">
        <f>入力シート!I177</f>
        <v>10分</v>
      </c>
      <c r="U54" s="520" t="str">
        <f>IF(入力シート!J177="","","□"&amp;入力シート!J177)</f>
        <v>□職員全員</v>
      </c>
      <c r="V54" s="521"/>
      <c r="W54" s="592"/>
    </row>
    <row r="55" spans="1:23" ht="15.95" customHeight="1" x14ac:dyDescent="0.15">
      <c r="A55" s="284" t="s">
        <v>330</v>
      </c>
      <c r="B55" s="285">
        <f>入力シート!C$63</f>
        <v>0</v>
      </c>
      <c r="C55" s="283"/>
      <c r="D55" s="282"/>
      <c r="E55" s="283"/>
      <c r="F55" s="283"/>
      <c r="G55" s="283"/>
      <c r="H55" s="283"/>
      <c r="I55" s="283"/>
      <c r="J55" s="283"/>
      <c r="K55" s="283"/>
      <c r="L55" s="294" t="s">
        <v>224</v>
      </c>
      <c r="M55" s="506" t="str">
        <f>IF(入力シート!B178="","","□"&amp;入力シート!B178)</f>
        <v/>
      </c>
      <c r="N55" s="506"/>
      <c r="O55" s="506"/>
      <c r="P55" s="507"/>
      <c r="Q55" s="520" t="str">
        <f>IF(入力シート!C178="","","□"&amp;入力シート!C178)</f>
        <v/>
      </c>
      <c r="R55" s="521"/>
      <c r="S55" s="795"/>
      <c r="T55" s="802">
        <f>入力シート!I178</f>
        <v>0</v>
      </c>
      <c r="U55" s="520" t="str">
        <f>IF(入力シート!J178="","","□"&amp;入力シート!J178)</f>
        <v/>
      </c>
      <c r="V55" s="521"/>
      <c r="W55" s="592"/>
    </row>
    <row r="56" spans="1:23" ht="15.95" customHeight="1" x14ac:dyDescent="0.15">
      <c r="A56" s="284" t="s">
        <v>329</v>
      </c>
      <c r="B56" s="285">
        <f>入力シート!C$67</f>
        <v>0</v>
      </c>
      <c r="C56" s="283"/>
      <c r="D56" s="282"/>
      <c r="E56" s="283"/>
      <c r="F56" s="283"/>
      <c r="G56" s="283"/>
      <c r="H56" s="283"/>
      <c r="I56" s="283"/>
      <c r="J56" s="283"/>
      <c r="K56" s="283"/>
      <c r="L56" s="294"/>
      <c r="M56" s="506" t="str">
        <f>IF(入力シート!B179="","","□"&amp;入力シート!B179)</f>
        <v/>
      </c>
      <c r="N56" s="506"/>
      <c r="O56" s="506"/>
      <c r="P56" s="507"/>
      <c r="Q56" s="520" t="str">
        <f>IF(入力シート!C179="","","□"&amp;入力シート!C179)</f>
        <v/>
      </c>
      <c r="R56" s="521"/>
      <c r="S56" s="795"/>
      <c r="T56" s="802">
        <f>入力シート!I179</f>
        <v>0</v>
      </c>
      <c r="U56" s="520" t="str">
        <f>IF(入力シート!J179="","","□"&amp;入力シート!J179)</f>
        <v/>
      </c>
      <c r="V56" s="521"/>
      <c r="W56" s="592"/>
    </row>
    <row r="57" spans="1:23" ht="15.95" customHeight="1" x14ac:dyDescent="0.15">
      <c r="A57" s="286" t="s">
        <v>330</v>
      </c>
      <c r="B57" s="287">
        <f>入力シート!C$69</f>
        <v>0</v>
      </c>
      <c r="C57" s="248"/>
      <c r="D57" s="247"/>
      <c r="E57" s="248"/>
      <c r="F57" s="248"/>
      <c r="G57" s="248"/>
      <c r="H57" s="248"/>
      <c r="I57" s="248"/>
      <c r="J57" s="248"/>
      <c r="K57" s="248"/>
      <c r="L57" s="296" t="s">
        <v>225</v>
      </c>
      <c r="M57" s="506" t="str">
        <f>IF(入力シート!B180="","","□"&amp;入力シート!B180)</f>
        <v/>
      </c>
      <c r="N57" s="506"/>
      <c r="O57" s="506"/>
      <c r="P57" s="507"/>
      <c r="Q57" s="796" t="str">
        <f>IF(入力シート!C180="","","□"&amp;入力シート!C180)</f>
        <v/>
      </c>
      <c r="R57" s="797"/>
      <c r="S57" s="798"/>
      <c r="T57" s="809">
        <f>入力シート!I180</f>
        <v>0</v>
      </c>
      <c r="U57" s="586" t="str">
        <f>IF(入力シート!J180="","","□"&amp;入力シート!J180)</f>
        <v/>
      </c>
      <c r="V57" s="587"/>
      <c r="W57" s="596"/>
    </row>
    <row r="58" spans="1:23" ht="15.95" customHeight="1" x14ac:dyDescent="0.15">
      <c r="A58" s="244"/>
      <c r="B58" s="245"/>
      <c r="C58" s="245"/>
      <c r="D58" s="244"/>
      <c r="E58" s="245"/>
      <c r="F58" s="245"/>
      <c r="G58" s="245"/>
      <c r="H58" s="245"/>
      <c r="I58" s="245"/>
      <c r="J58" s="245"/>
      <c r="K58" s="245"/>
      <c r="L58" s="295" t="s">
        <v>225</v>
      </c>
      <c r="M58" s="559" t="str">
        <f>IF(入力シート!B186="","","□"&amp;入力シート!B186)</f>
        <v>□大雨警報　　警戒レベル３</v>
      </c>
      <c r="N58" s="559"/>
      <c r="O58" s="559"/>
      <c r="P58" s="560"/>
      <c r="Q58" s="593" t="str">
        <f>IF(入力シート!C186="","","□"&amp;入力シート!C186)</f>
        <v>□職員の参集</v>
      </c>
      <c r="R58" s="594"/>
      <c r="S58" s="794"/>
      <c r="T58" s="802" t="str">
        <f>入力シート!I186</f>
        <v>20分</v>
      </c>
      <c r="U58" s="520" t="str">
        <f>IF(入力シート!J186="","","□"&amp;入力シート!J186)</f>
        <v>□園長、施設長</v>
      </c>
      <c r="V58" s="521"/>
      <c r="W58" s="592"/>
    </row>
    <row r="59" spans="1:23" ht="15.95" customHeight="1" x14ac:dyDescent="0.15">
      <c r="A59" s="282"/>
      <c r="B59" s="283"/>
      <c r="C59" s="283"/>
      <c r="D59" s="282"/>
      <c r="E59" s="283"/>
      <c r="F59" s="283"/>
      <c r="G59" s="283"/>
      <c r="H59" s="283"/>
      <c r="I59" s="283"/>
      <c r="J59" s="283"/>
      <c r="K59" s="283"/>
      <c r="L59" s="294"/>
      <c r="M59" s="506" t="str">
        <f>IF(入力シート!B187="","","□"&amp;入力シート!B187)</f>
        <v>□洪水警報</v>
      </c>
      <c r="N59" s="506"/>
      <c r="O59" s="506"/>
      <c r="P59" s="507"/>
      <c r="Q59" s="520" t="str">
        <f>IF(入力シート!C187="","","□"&amp;入力シート!C187)</f>
        <v>□土嚢の設置</v>
      </c>
      <c r="R59" s="521"/>
      <c r="S59" s="795"/>
      <c r="T59" s="802" t="str">
        <f>入力シート!I187</f>
        <v>15分</v>
      </c>
      <c r="U59" s="520" t="str">
        <f>IF(入力シート!J187="","","□"&amp;入力シート!J187)</f>
        <v>□各担任</v>
      </c>
      <c r="V59" s="521"/>
      <c r="W59" s="592"/>
    </row>
    <row r="60" spans="1:23" ht="15.95" customHeight="1" x14ac:dyDescent="0.15">
      <c r="A60" s="292"/>
      <c r="B60" s="293"/>
      <c r="C60" s="283"/>
      <c r="D60" s="282"/>
      <c r="E60" s="283"/>
      <c r="F60" s="283"/>
      <c r="G60" s="283"/>
      <c r="H60" s="283"/>
      <c r="I60" s="283"/>
      <c r="J60" s="283"/>
      <c r="K60" s="283"/>
      <c r="L60" s="294" t="s">
        <v>223</v>
      </c>
      <c r="M60" s="506" t="str">
        <f>IF(入力シート!B188="","","□"&amp;入力シート!B188)</f>
        <v>□土砂災害危険度情報　</v>
      </c>
      <c r="N60" s="506"/>
      <c r="O60" s="506"/>
      <c r="P60" s="507"/>
      <c r="Q60" s="520" t="str">
        <f>IF(入力シート!C188="","","□"&amp;入力シート!C188)</f>
        <v>□止水板の設置</v>
      </c>
      <c r="R60" s="521"/>
      <c r="S60" s="795"/>
      <c r="T60" s="802" t="str">
        <f>入力シート!I188</f>
        <v>10分</v>
      </c>
      <c r="U60" s="520" t="str">
        <f>IF(入力シート!J188="","","□"&amp;入力シート!J188)</f>
        <v>□主任</v>
      </c>
      <c r="V60" s="521"/>
      <c r="W60" s="592"/>
    </row>
    <row r="61" spans="1:23" ht="15.95" customHeight="1" x14ac:dyDescent="0.15">
      <c r="A61" s="292"/>
      <c r="B61" s="293"/>
      <c r="C61" s="283"/>
      <c r="D61" s="282"/>
      <c r="E61" s="283"/>
      <c r="F61" s="283"/>
      <c r="G61" s="283"/>
      <c r="H61" s="283"/>
      <c r="I61" s="283"/>
      <c r="J61" s="283"/>
      <c r="K61" s="283"/>
      <c r="L61" s="294" t="s">
        <v>236</v>
      </c>
      <c r="M61" s="506" t="str">
        <f>IF(入力シート!B189="","","□"&amp;入力シート!B189)</f>
        <v>□避難判断水位(方谷4.7m、高梁4.4m、広瀬5.8m、成羽4.0m)</v>
      </c>
      <c r="N61" s="506"/>
      <c r="O61" s="506"/>
      <c r="P61" s="507"/>
      <c r="Q61" s="520" t="str">
        <f>IF(入力シート!C189="","","□"&amp;入力シート!C189)</f>
        <v>□利用者家族への引渡し</v>
      </c>
      <c r="R61" s="521"/>
      <c r="S61" s="795"/>
      <c r="T61" s="802" t="str">
        <f>入力シート!I189</f>
        <v>15分</v>
      </c>
      <c r="U61" s="520" t="str">
        <f>IF(入力シート!J189="","","□"&amp;入力シート!J189)</f>
        <v>□園長、施設長</v>
      </c>
      <c r="V61" s="521"/>
      <c r="W61" s="592"/>
    </row>
    <row r="62" spans="1:23" ht="15.95" customHeight="1" x14ac:dyDescent="0.15">
      <c r="A62" s="292"/>
      <c r="B62" s="293"/>
      <c r="C62" s="293"/>
      <c r="D62" s="282"/>
      <c r="E62" s="283"/>
      <c r="F62" s="283"/>
      <c r="G62" s="283"/>
      <c r="H62" s="283"/>
      <c r="I62" s="283"/>
      <c r="J62" s="283"/>
      <c r="K62" s="283"/>
      <c r="L62" s="294" t="s">
        <v>224</v>
      </c>
      <c r="M62" s="506" t="str">
        <f>IF(入力シート!B190="","","□"&amp;入力シート!B190)</f>
        <v>□高齢者等避難  警戒レベル３</v>
      </c>
      <c r="N62" s="506"/>
      <c r="O62" s="506"/>
      <c r="P62" s="507"/>
      <c r="Q62" s="520" t="str">
        <f>IF(入力シート!C190="","","□"&amp;入力シート!C190)</f>
        <v>□持出し品の準備</v>
      </c>
      <c r="R62" s="521"/>
      <c r="S62" s="795"/>
      <c r="T62" s="802" t="str">
        <f>入力シート!I190</f>
        <v>5分</v>
      </c>
      <c r="U62" s="520" t="str">
        <f>IF(入力シート!J190="","","□"&amp;入力シート!J190)</f>
        <v>□全職員</v>
      </c>
      <c r="V62" s="521"/>
      <c r="W62" s="592"/>
    </row>
    <row r="63" spans="1:23" ht="15.95" customHeight="1" x14ac:dyDescent="0.15">
      <c r="A63" s="292"/>
      <c r="B63" s="293"/>
      <c r="C63" s="293"/>
      <c r="D63" s="282"/>
      <c r="E63" s="283"/>
      <c r="F63" s="283"/>
      <c r="G63" s="283"/>
      <c r="H63" s="283"/>
      <c r="I63" s="283"/>
      <c r="J63" s="283"/>
      <c r="K63" s="283"/>
      <c r="L63" s="294" t="s">
        <v>225</v>
      </c>
      <c r="M63" s="506" t="str">
        <f>IF(入力シート!B191="","","□"&amp;入力シート!B191)</f>
        <v/>
      </c>
      <c r="N63" s="506"/>
      <c r="O63" s="506"/>
      <c r="P63" s="507"/>
      <c r="Q63" s="520" t="str">
        <f>IF(入力シート!C191="","","□"&amp;入力シート!C191)</f>
        <v>□利用休止の判断</v>
      </c>
      <c r="R63" s="521"/>
      <c r="S63" s="795"/>
      <c r="T63" s="802" t="str">
        <f>入力シート!I191</f>
        <v>5分</v>
      </c>
      <c r="U63" s="520" t="str">
        <f>IF(入力シート!J191="","","□"&amp;入力シート!J191)</f>
        <v>□副園長、副施設長</v>
      </c>
      <c r="V63" s="521"/>
      <c r="W63" s="592"/>
    </row>
    <row r="64" spans="1:23" ht="15.95" customHeight="1" x14ac:dyDescent="0.15">
      <c r="A64" s="292"/>
      <c r="B64" s="293"/>
      <c r="C64" s="293"/>
      <c r="D64" s="282"/>
      <c r="E64" s="283"/>
      <c r="F64" s="283"/>
      <c r="G64" s="283"/>
      <c r="H64" s="283"/>
      <c r="I64" s="283"/>
      <c r="J64" s="283"/>
      <c r="K64" s="283"/>
      <c r="L64" s="294"/>
      <c r="M64" s="506" t="str">
        <f>IF(入力シート!B192="","","□"&amp;入力シート!B192)</f>
        <v/>
      </c>
      <c r="N64" s="506"/>
      <c r="O64" s="506"/>
      <c r="P64" s="507"/>
      <c r="Q64" s="520" t="str">
        <f>IF(入力シート!C192="","","□"&amp;入力シート!C192)</f>
        <v>□持出し品を車両への積込</v>
      </c>
      <c r="R64" s="521"/>
      <c r="S64" s="795"/>
      <c r="T64" s="802" t="str">
        <f>入力シート!I192</f>
        <v>10分</v>
      </c>
      <c r="U64" s="520" t="str">
        <f>IF(入力シート!J192="","","□"&amp;入力シート!J192)</f>
        <v>□全職員</v>
      </c>
      <c r="V64" s="521"/>
      <c r="W64" s="592"/>
    </row>
    <row r="65" spans="1:25" ht="15.95" customHeight="1" x14ac:dyDescent="0.15">
      <c r="A65" s="292"/>
      <c r="B65" s="293"/>
      <c r="C65" s="293"/>
      <c r="D65" s="282"/>
      <c r="E65" s="283"/>
      <c r="F65" s="283"/>
      <c r="G65" s="283"/>
      <c r="H65" s="283"/>
      <c r="I65" s="283"/>
      <c r="J65" s="283"/>
      <c r="K65" s="283"/>
      <c r="L65" s="294"/>
      <c r="M65" s="506" t="str">
        <f>IF(入力シート!B193="","","□"&amp;入力シート!B193)</f>
        <v/>
      </c>
      <c r="N65" s="506"/>
      <c r="O65" s="506"/>
      <c r="P65" s="507"/>
      <c r="Q65" s="520" t="str">
        <f>IF(入力シート!C193="","","□"&amp;入力シート!C193)</f>
        <v>□避難経路の確認</v>
      </c>
      <c r="R65" s="521"/>
      <c r="S65" s="795"/>
      <c r="T65" s="802" t="str">
        <f>入力シート!I193</f>
        <v>10分</v>
      </c>
      <c r="U65" s="520" t="str">
        <f>IF(入力シート!J193="","","□"&amp;入力シート!J193)</f>
        <v>□副園長、副施設長</v>
      </c>
      <c r="V65" s="521"/>
      <c r="W65" s="592"/>
    </row>
    <row r="66" spans="1:25" ht="15.95" customHeight="1" x14ac:dyDescent="0.15">
      <c r="A66" s="292"/>
      <c r="B66" s="293"/>
      <c r="C66" s="293"/>
      <c r="D66" s="282"/>
      <c r="E66" s="283"/>
      <c r="F66" s="283"/>
      <c r="G66" s="283"/>
      <c r="H66" s="283"/>
      <c r="I66" s="283"/>
      <c r="J66" s="283"/>
      <c r="K66" s="283"/>
      <c r="L66" s="294"/>
      <c r="M66" s="506" t="str">
        <f>IF(入力シート!B194="","","□"&amp;入力シート!B194)</f>
        <v/>
      </c>
      <c r="N66" s="506"/>
      <c r="O66" s="506"/>
      <c r="P66" s="507"/>
      <c r="Q66" s="520" t="str">
        <f>IF(入力シート!C194="","","□"&amp;入力シート!C194)</f>
        <v>□避難開始の判断</v>
      </c>
      <c r="R66" s="521"/>
      <c r="S66" s="795"/>
      <c r="T66" s="802" t="str">
        <f>入力シート!I194</f>
        <v>5分</v>
      </c>
      <c r="U66" s="520" t="str">
        <f>IF(入力シート!J194="","","□"&amp;入力シート!J194)</f>
        <v>□園長、施設長</v>
      </c>
      <c r="V66" s="521"/>
      <c r="W66" s="592"/>
    </row>
    <row r="67" spans="1:25" ht="15.95" customHeight="1" x14ac:dyDescent="0.15">
      <c r="A67" s="247"/>
      <c r="B67" s="248"/>
      <c r="C67" s="248"/>
      <c r="D67" s="247"/>
      <c r="E67" s="248"/>
      <c r="F67" s="248"/>
      <c r="G67" s="248"/>
      <c r="H67" s="248"/>
      <c r="I67" s="248"/>
      <c r="J67" s="248"/>
      <c r="K67" s="248"/>
      <c r="L67" s="296" t="s">
        <v>225</v>
      </c>
      <c r="M67" s="584" t="str">
        <f>IF(入力シート!B195="","","□"&amp;入力シート!B195)</f>
        <v/>
      </c>
      <c r="N67" s="584"/>
      <c r="O67" s="584"/>
      <c r="P67" s="585"/>
      <c r="Q67" s="586" t="str">
        <f>IF(入力シート!C195="","","□"&amp;入力シート!C195)</f>
        <v>□避難所への移動開始</v>
      </c>
      <c r="R67" s="587"/>
      <c r="S67" s="808"/>
      <c r="T67" s="809" t="str">
        <f>入力シート!I195</f>
        <v>5分</v>
      </c>
      <c r="U67" s="586" t="str">
        <f>IF(入力シート!J195="","","□"&amp;入力シート!J195)</f>
        <v>□避難誘導員</v>
      </c>
      <c r="V67" s="587"/>
      <c r="W67" s="596"/>
    </row>
    <row r="68" spans="1:25" ht="15.95" customHeight="1" x14ac:dyDescent="0.15">
      <c r="A68" s="282"/>
      <c r="B68" s="283"/>
      <c r="C68" s="283"/>
      <c r="D68" s="282"/>
      <c r="E68" s="283"/>
      <c r="F68" s="283"/>
      <c r="G68" s="283"/>
      <c r="H68" s="283"/>
      <c r="I68" s="283"/>
      <c r="J68" s="283"/>
      <c r="K68" s="283"/>
      <c r="L68" s="294" t="s">
        <v>223</v>
      </c>
      <c r="M68" s="506" t="str">
        <f>IF(入力シート!B201="","","□"&amp;入力シート!B201)</f>
        <v>□避難指示  警戒レベル４</v>
      </c>
      <c r="N68" s="506"/>
      <c r="O68" s="506"/>
      <c r="P68" s="507"/>
      <c r="Q68" s="593" t="str">
        <f>IF(入力シート!C201="","","□"&amp;入力シート!C201)</f>
        <v>□協定施設への移動開始</v>
      </c>
      <c r="R68" s="594"/>
      <c r="S68" s="794"/>
      <c r="T68" s="801" t="str">
        <f>入力シート!I201</f>
        <v>20分</v>
      </c>
      <c r="U68" s="520" t="str">
        <f>IF(入力シート!J201="","","□"&amp;入力シート!J201)</f>
        <v>□園長、施設長</v>
      </c>
      <c r="V68" s="521"/>
      <c r="W68" s="592"/>
    </row>
    <row r="69" spans="1:25" ht="15.95" customHeight="1" x14ac:dyDescent="0.15">
      <c r="A69" s="292" t="s">
        <v>267</v>
      </c>
      <c r="B69" s="293">
        <f>入力シート!C$61</f>
        <v>0</v>
      </c>
      <c r="C69" s="283"/>
      <c r="D69" s="282"/>
      <c r="E69" s="283"/>
      <c r="F69" s="283"/>
      <c r="G69" s="283"/>
      <c r="H69" s="283"/>
      <c r="I69" s="283"/>
      <c r="J69" s="283"/>
      <c r="K69" s="283"/>
      <c r="L69" s="294" t="s">
        <v>236</v>
      </c>
      <c r="M69" s="506" t="str">
        <f>IF(入力シート!B202="","","□"&amp;入力シート!B202)</f>
        <v>□氾濫危険水位(方谷5.1m、高梁4.8m、広瀬6.9m、成羽4.4m)</v>
      </c>
      <c r="N69" s="506"/>
      <c r="O69" s="506"/>
      <c r="P69" s="507"/>
      <c r="Q69" s="520" t="str">
        <f>IF(入力シート!C202="","","□"&amp;入力シート!C202)</f>
        <v>□グループ施設への移動開始</v>
      </c>
      <c r="R69" s="521"/>
      <c r="S69" s="795"/>
      <c r="T69" s="802" t="str">
        <f>入力シート!I202</f>
        <v>15分</v>
      </c>
      <c r="U69" s="520" t="str">
        <f>IF(入力シート!J202="","","□"&amp;入力シート!J202)</f>
        <v>□避難誘導員</v>
      </c>
      <c r="V69" s="521"/>
      <c r="W69" s="592"/>
      <c r="Y69" s="375"/>
    </row>
    <row r="70" spans="1:25" ht="15.95" customHeight="1" x14ac:dyDescent="0.15">
      <c r="A70" s="292" t="s">
        <v>268</v>
      </c>
      <c r="B70" s="293">
        <f>入力シート!C$63</f>
        <v>0</v>
      </c>
      <c r="C70" s="293"/>
      <c r="D70" s="282"/>
      <c r="E70" s="283"/>
      <c r="F70" s="283"/>
      <c r="G70" s="283"/>
      <c r="H70" s="283"/>
      <c r="I70" s="283"/>
      <c r="J70" s="283"/>
      <c r="K70" s="283"/>
      <c r="L70" s="294" t="s">
        <v>224</v>
      </c>
      <c r="M70" s="506" t="str">
        <f>IF(入力シート!B203="","","□"&amp;入力シート!B203)</f>
        <v>□土砂災害警戒情報</v>
      </c>
      <c r="N70" s="506"/>
      <c r="O70" s="506"/>
      <c r="P70" s="507"/>
      <c r="Q70" s="520" t="str">
        <f>IF(入力シート!C203="","","□"&amp;入力シート!C203)</f>
        <v>□屋内上層階へ退避開始</v>
      </c>
      <c r="R70" s="521"/>
      <c r="S70" s="795"/>
      <c r="T70" s="802" t="str">
        <f>入力シート!I203</f>
        <v>10分</v>
      </c>
      <c r="U70" s="520" t="str">
        <f>IF(入力シート!J203="","","□"&amp;入力シート!J203)</f>
        <v>□避難誘導員</v>
      </c>
      <c r="V70" s="521"/>
      <c r="W70" s="592"/>
      <c r="Y70" s="375"/>
    </row>
    <row r="71" spans="1:25" ht="15.95" customHeight="1" x14ac:dyDescent="0.15">
      <c r="A71" s="292" t="s">
        <v>267</v>
      </c>
      <c r="B71" s="293">
        <f>入力シート!C$67</f>
        <v>0</v>
      </c>
      <c r="C71" s="293"/>
      <c r="D71" s="282"/>
      <c r="E71" s="283"/>
      <c r="F71" s="283"/>
      <c r="G71" s="283"/>
      <c r="H71" s="283"/>
      <c r="I71" s="283"/>
      <c r="J71" s="283"/>
      <c r="K71" s="283"/>
      <c r="L71" s="294" t="s">
        <v>225</v>
      </c>
      <c r="M71" s="506" t="str">
        <f>IF(入力シート!B204="","","□"&amp;入力シート!B204)</f>
        <v>□土砂災害危険度情報　</v>
      </c>
      <c r="N71" s="506"/>
      <c r="O71" s="506"/>
      <c r="P71" s="507"/>
      <c r="Q71" s="520" t="str">
        <f>IF(入力シート!C204="","","□"&amp;入力シート!C204)</f>
        <v>□全員避難のチェック、施錠</v>
      </c>
      <c r="R71" s="521"/>
      <c r="S71" s="795"/>
      <c r="T71" s="802" t="str">
        <f>入力シート!I204</f>
        <v>10分</v>
      </c>
      <c r="U71" s="520" t="str">
        <f>IF(入力シート!J204="","","□"&amp;入力シート!J204)</f>
        <v>□副園長、副施設長</v>
      </c>
      <c r="V71" s="521"/>
      <c r="W71" s="592"/>
    </row>
    <row r="72" spans="1:25" ht="15.95" customHeight="1" x14ac:dyDescent="0.15">
      <c r="A72" s="292" t="s">
        <v>268</v>
      </c>
      <c r="B72" s="293">
        <f>入力シート!C$69</f>
        <v>0</v>
      </c>
      <c r="C72" s="293"/>
      <c r="D72" s="282"/>
      <c r="E72" s="283"/>
      <c r="F72" s="283"/>
      <c r="G72" s="283"/>
      <c r="H72" s="283"/>
      <c r="I72" s="283"/>
      <c r="J72" s="283"/>
      <c r="K72" s="283"/>
      <c r="L72" s="294"/>
      <c r="M72" s="506" t="str">
        <f>IF(入力シート!B205="","","□"&amp;入力シート!B205)</f>
        <v/>
      </c>
      <c r="N72" s="506"/>
      <c r="O72" s="506"/>
      <c r="P72" s="507"/>
      <c r="Q72" s="520" t="str">
        <f>IF(入力シート!C205="","","□"&amp;入力シート!C205)</f>
        <v>□利用者家族への避難開始連絡</v>
      </c>
      <c r="R72" s="521"/>
      <c r="S72" s="795"/>
      <c r="T72" s="802" t="str">
        <f>入力シート!I205</f>
        <v>10分</v>
      </c>
      <c r="U72" s="520" t="str">
        <f>IF(入力シート!J205="","","□"&amp;入力シート!J205)</f>
        <v>□副園長、副施設長</v>
      </c>
      <c r="V72" s="521"/>
      <c r="W72" s="592"/>
    </row>
    <row r="73" spans="1:25" ht="15.95" customHeight="1" x14ac:dyDescent="0.15">
      <c r="A73" s="293"/>
      <c r="B73" s="293"/>
      <c r="C73" s="293"/>
      <c r="D73" s="282"/>
      <c r="E73" s="283"/>
      <c r="F73" s="283"/>
      <c r="G73" s="283"/>
      <c r="H73" s="283"/>
      <c r="I73" s="283"/>
      <c r="J73" s="283"/>
      <c r="K73" s="283"/>
      <c r="L73" s="294"/>
      <c r="M73" s="506" t="str">
        <f>IF(入力シート!B206="","","□"&amp;入力シート!B206)</f>
        <v/>
      </c>
      <c r="N73" s="506"/>
      <c r="O73" s="506"/>
      <c r="P73" s="507"/>
      <c r="Q73" s="520" t="str">
        <f>IF(入力シート!C206="","","□"&amp;入力シート!C206)</f>
        <v>□従業員の避難開始</v>
      </c>
      <c r="R73" s="521"/>
      <c r="S73" s="795"/>
      <c r="T73" s="802" t="str">
        <f>入力シート!I206</f>
        <v>10分</v>
      </c>
      <c r="U73" s="520" t="str">
        <f>IF(入力シート!J206="","","□"&amp;入力シート!J206)</f>
        <v>□園長、施設長</v>
      </c>
      <c r="V73" s="521"/>
      <c r="W73" s="592"/>
    </row>
    <row r="74" spans="1:25" ht="15.95" customHeight="1" x14ac:dyDescent="0.15">
      <c r="A74" s="504"/>
      <c r="B74" s="504"/>
      <c r="C74" s="505"/>
      <c r="D74" s="282"/>
      <c r="E74" s="283"/>
      <c r="F74" s="283"/>
      <c r="G74" s="283"/>
      <c r="H74" s="283"/>
      <c r="I74" s="283"/>
      <c r="J74" s="283"/>
      <c r="K74" s="288"/>
      <c r="L74" s="294"/>
      <c r="M74" s="506" t="str">
        <f>IF(入力シート!B207="","","□"&amp;入力シート!B207)</f>
        <v/>
      </c>
      <c r="N74" s="506"/>
      <c r="O74" s="506"/>
      <c r="P74" s="507"/>
      <c r="Q74" s="520" t="str">
        <f>IF(入力シート!C207="","","□"&amp;入力シート!C207)</f>
        <v/>
      </c>
      <c r="R74" s="521"/>
      <c r="S74" s="795"/>
      <c r="T74" s="802">
        <f>入力シート!I207</f>
        <v>0</v>
      </c>
      <c r="U74" s="520" t="str">
        <f>IF(入力シート!J207="","","□"&amp;入力シート!J207)</f>
        <v/>
      </c>
      <c r="V74" s="521"/>
      <c r="W74" s="592"/>
    </row>
    <row r="75" spans="1:25" ht="15.95" customHeight="1" x14ac:dyDescent="0.15">
      <c r="A75" s="244"/>
      <c r="B75" s="245"/>
      <c r="C75" s="245"/>
      <c r="D75" s="282"/>
      <c r="E75" s="283"/>
      <c r="F75" s="283"/>
      <c r="G75" s="283"/>
      <c r="H75" s="283"/>
      <c r="I75" s="283"/>
      <c r="J75" s="283"/>
      <c r="K75" s="283"/>
      <c r="L75" s="296"/>
      <c r="M75" s="584" t="str">
        <f>IF(入力シート!B208="","","□"&amp;入力シート!B208)</f>
        <v/>
      </c>
      <c r="N75" s="584"/>
      <c r="O75" s="584"/>
      <c r="P75" s="585"/>
      <c r="Q75" s="586" t="str">
        <f>IF(入力シート!C208="","","□"&amp;入力シート!C208)</f>
        <v/>
      </c>
      <c r="R75" s="587"/>
      <c r="S75" s="808"/>
      <c r="T75" s="802">
        <f>入力シート!I208</f>
        <v>0</v>
      </c>
      <c r="U75" s="586" t="str">
        <f>IF(入力シート!J208="","","□"&amp;入力シート!J208)</f>
        <v/>
      </c>
      <c r="V75" s="587"/>
      <c r="W75" s="596"/>
    </row>
    <row r="76" spans="1:25" ht="15.95" customHeight="1" x14ac:dyDescent="0.15">
      <c r="A76" s="282"/>
      <c r="B76" s="283"/>
      <c r="C76" s="283"/>
      <c r="D76" s="282"/>
      <c r="E76" s="283"/>
      <c r="F76" s="283"/>
      <c r="G76" s="283"/>
      <c r="H76" s="283"/>
      <c r="I76" s="283"/>
      <c r="J76" s="283"/>
      <c r="K76" s="283"/>
      <c r="L76" s="294"/>
      <c r="M76" s="506" t="str">
        <f>IF(入力シート!B212="","","□"&amp;入力シート!B212)</f>
        <v/>
      </c>
      <c r="N76" s="506"/>
      <c r="O76" s="506"/>
      <c r="P76" s="507"/>
      <c r="Q76" s="593" t="str">
        <f>IF(入力シート!C212="","","□"&amp;入力シート!C212)</f>
        <v>□利用者避難完了の確認</v>
      </c>
      <c r="R76" s="594"/>
      <c r="S76" s="794"/>
      <c r="T76" s="802" t="str">
        <f>入力シート!I212</f>
        <v>5分</v>
      </c>
      <c r="U76" s="520" t="str">
        <f>IF(入力シート!J212="","","□"&amp;入力シート!J212)</f>
        <v>□園長、施設長</v>
      </c>
      <c r="V76" s="521"/>
      <c r="W76" s="592"/>
    </row>
    <row r="77" spans="1:25" ht="15.95" customHeight="1" x14ac:dyDescent="0.15">
      <c r="A77" s="292" t="s">
        <v>267</v>
      </c>
      <c r="B77" s="293">
        <f>入力シート!C$61</f>
        <v>0</v>
      </c>
      <c r="C77" s="293"/>
      <c r="D77" s="282"/>
      <c r="E77" s="283"/>
      <c r="F77" s="283"/>
      <c r="G77" s="283"/>
      <c r="H77" s="283"/>
      <c r="I77" s="283"/>
      <c r="J77" s="283"/>
      <c r="K77" s="283"/>
      <c r="L77" s="294"/>
      <c r="M77" s="506" t="str">
        <f>IF(入力シート!B213="","","□"&amp;入力シート!B213)</f>
        <v/>
      </c>
      <c r="N77" s="506"/>
      <c r="O77" s="506"/>
      <c r="P77" s="507"/>
      <c r="Q77" s="520" t="str">
        <f>IF(入力シート!C213="","","□"&amp;入力シート!C213)</f>
        <v>□従業員の安否確認</v>
      </c>
      <c r="R77" s="521"/>
      <c r="S77" s="795"/>
      <c r="T77" s="802" t="str">
        <f>入力シート!I213</f>
        <v>5分</v>
      </c>
      <c r="U77" s="520" t="str">
        <f>IF(入力シート!J213="","","□"&amp;入力シート!J213)</f>
        <v>□全職員</v>
      </c>
      <c r="V77" s="521"/>
      <c r="W77" s="592"/>
      <c r="Y77" s="376"/>
    </row>
    <row r="78" spans="1:25" ht="15.95" customHeight="1" x14ac:dyDescent="0.15">
      <c r="A78" s="292" t="s">
        <v>268</v>
      </c>
      <c r="B78" s="293">
        <f>入力シート!C$63</f>
        <v>0</v>
      </c>
      <c r="C78" s="293"/>
      <c r="D78" s="282"/>
      <c r="E78" s="283"/>
      <c r="F78" s="283"/>
      <c r="G78" s="283"/>
      <c r="H78" s="283"/>
      <c r="I78" s="283"/>
      <c r="J78" s="283"/>
      <c r="K78" s="283"/>
      <c r="L78" s="294"/>
      <c r="M78" s="506" t="str">
        <f>IF(入力シート!B214="","","□"&amp;入力シート!B214)</f>
        <v/>
      </c>
      <c r="N78" s="506"/>
      <c r="O78" s="506"/>
      <c r="P78" s="507"/>
      <c r="Q78" s="520" t="str">
        <f>IF(入力シート!C214="","","□"&amp;入力シート!C214)</f>
        <v>□利用者家族への避難先連絡</v>
      </c>
      <c r="R78" s="521"/>
      <c r="S78" s="795"/>
      <c r="T78" s="802" t="str">
        <f>入力シート!I214</f>
        <v>15分</v>
      </c>
      <c r="U78" s="520" t="str">
        <f>IF(入力シート!J214="","","□"&amp;入力シート!J214)</f>
        <v>□避難誘導員</v>
      </c>
      <c r="V78" s="521"/>
      <c r="W78" s="592"/>
    </row>
    <row r="79" spans="1:25" ht="15.95" customHeight="1" x14ac:dyDescent="0.15">
      <c r="A79" s="292" t="s">
        <v>267</v>
      </c>
      <c r="B79" s="293">
        <f>入力シート!C$67</f>
        <v>0</v>
      </c>
      <c r="C79" s="293"/>
      <c r="D79" s="282"/>
      <c r="E79" s="283"/>
      <c r="F79" s="283"/>
      <c r="G79" s="283"/>
      <c r="H79" s="283"/>
      <c r="I79" s="283"/>
      <c r="J79" s="283"/>
      <c r="K79" s="283"/>
      <c r="L79" s="294" t="s">
        <v>222</v>
      </c>
      <c r="M79" s="506" t="str">
        <f>IF(入力シート!B215="","","□"&amp;入力シート!B215)</f>
        <v/>
      </c>
      <c r="N79" s="506"/>
      <c r="O79" s="506"/>
      <c r="P79" s="507"/>
      <c r="Q79" s="520" t="str">
        <f>IF(入力シート!C215="","","□"&amp;入力シート!C215)</f>
        <v>□急病人の緊急搬送要請</v>
      </c>
      <c r="R79" s="521"/>
      <c r="S79" s="795"/>
      <c r="T79" s="802" t="str">
        <f>入力シート!I215</f>
        <v>5分</v>
      </c>
      <c r="U79" s="520" t="str">
        <f>IF(入力シート!J215="","","□"&amp;入力シート!J215)</f>
        <v>□副園長、副施設長</v>
      </c>
      <c r="V79" s="521"/>
      <c r="W79" s="592"/>
    </row>
    <row r="80" spans="1:25" ht="15.95" customHeight="1" x14ac:dyDescent="0.15">
      <c r="A80" s="292" t="s">
        <v>268</v>
      </c>
      <c r="B80" s="293">
        <f>入力シート!C$69</f>
        <v>0</v>
      </c>
      <c r="C80" s="293"/>
      <c r="D80" s="282"/>
      <c r="E80" s="283"/>
      <c r="F80" s="283"/>
      <c r="G80" s="283"/>
      <c r="H80" s="283"/>
      <c r="I80" s="283"/>
      <c r="J80" s="283"/>
      <c r="K80" s="283"/>
      <c r="L80" s="294"/>
      <c r="M80" s="506" t="str">
        <f>IF(入力シート!B216="","","□"&amp;入力シート!B216)</f>
        <v/>
      </c>
      <c r="N80" s="506"/>
      <c r="O80" s="506"/>
      <c r="P80" s="507"/>
      <c r="Q80" s="520" t="str">
        <f>IF(入力シート!C216="","","□"&amp;入力シート!C216)</f>
        <v/>
      </c>
      <c r="R80" s="521"/>
      <c r="S80" s="795"/>
      <c r="T80" s="802">
        <f>入力シート!I216</f>
        <v>0</v>
      </c>
      <c r="U80" s="520" t="str">
        <f>IF(入力シート!J216="","","□"&amp;入力シート!J216)</f>
        <v/>
      </c>
      <c r="V80" s="521"/>
      <c r="W80" s="592"/>
    </row>
    <row r="81" spans="1:25" ht="15.95" customHeight="1" x14ac:dyDescent="0.15">
      <c r="C81" s="293"/>
      <c r="D81" s="282"/>
      <c r="E81" s="283"/>
      <c r="F81" s="283"/>
      <c r="G81" s="283"/>
      <c r="H81" s="283"/>
      <c r="I81" s="283"/>
      <c r="J81" s="283"/>
      <c r="K81" s="283"/>
      <c r="L81" s="294"/>
      <c r="M81" s="506" t="str">
        <f>IF(入力シート!B217="","","□"&amp;入力シート!B217)</f>
        <v/>
      </c>
      <c r="N81" s="506"/>
      <c r="O81" s="506"/>
      <c r="P81" s="507"/>
      <c r="Q81" s="586" t="str">
        <f>IF(入力シート!C217="","","□"&amp;入力シート!C217)</f>
        <v/>
      </c>
      <c r="R81" s="587"/>
      <c r="S81" s="808"/>
      <c r="T81" s="809">
        <f>入力シート!I217</f>
        <v>0</v>
      </c>
      <c r="U81" s="520" t="str">
        <f>IF(入力シート!J217="","","□"&amp;入力シート!J217)</f>
        <v/>
      </c>
      <c r="V81" s="521"/>
      <c r="W81" s="592"/>
    </row>
    <row r="82" spans="1:25" ht="15.95" customHeight="1" x14ac:dyDescent="0.15">
      <c r="A82" s="244"/>
      <c r="B82" s="245"/>
      <c r="C82" s="246"/>
      <c r="D82" s="245"/>
      <c r="E82" s="245"/>
      <c r="F82" s="245"/>
      <c r="G82" s="245"/>
      <c r="H82" s="245"/>
      <c r="I82" s="245"/>
      <c r="J82" s="245"/>
      <c r="K82" s="245"/>
      <c r="L82" s="295" t="s">
        <v>223</v>
      </c>
      <c r="M82" s="559" t="str">
        <f>IF(入力シート!B223="","","□"&amp;入力シート!B223)</f>
        <v>□緊急安全確保  警戒レベル５</v>
      </c>
      <c r="N82" s="559"/>
      <c r="O82" s="559"/>
      <c r="P82" s="560"/>
      <c r="Q82" s="593" t="str">
        <f>IF(入力シート!C223="","","□"&amp;入力シート!C223)</f>
        <v>□利用者の安全確保・体調管理</v>
      </c>
      <c r="R82" s="594"/>
      <c r="S82" s="794"/>
      <c r="T82" s="801" t="str">
        <f>入力シート!I223</f>
        <v>5分</v>
      </c>
      <c r="U82" s="593" t="str">
        <f>IF(入力シート!J223="","","□"&amp;入力シート!J223)</f>
        <v>□全職員</v>
      </c>
      <c r="V82" s="594"/>
      <c r="W82" s="595"/>
    </row>
    <row r="83" spans="1:25" ht="15.95" customHeight="1" x14ac:dyDescent="0.15">
      <c r="A83" s="282"/>
      <c r="B83" s="283"/>
      <c r="C83" s="288"/>
      <c r="D83" s="283"/>
      <c r="E83" s="283"/>
      <c r="F83" s="283"/>
      <c r="G83" s="283"/>
      <c r="H83" s="283"/>
      <c r="I83" s="283"/>
      <c r="J83" s="283"/>
      <c r="K83" s="283"/>
      <c r="L83" s="294" t="s">
        <v>236</v>
      </c>
      <c r="M83" s="506" t="str">
        <f>IF(入力シート!B224="","","□"&amp;入力シート!B224)</f>
        <v>□特別警報</v>
      </c>
      <c r="N83" s="506"/>
      <c r="O83" s="506"/>
      <c r="P83" s="507"/>
      <c r="Q83" s="520" t="str">
        <f>IF(入力シート!C224="","","□"&amp;入力シート!C224)</f>
        <v/>
      </c>
      <c r="R83" s="521"/>
      <c r="S83" s="795"/>
      <c r="T83" s="802">
        <f>入力シート!I224</f>
        <v>0</v>
      </c>
      <c r="U83" s="520" t="str">
        <f>IF(入力シート!J224="","","□"&amp;入力シート!J224)</f>
        <v/>
      </c>
      <c r="V83" s="521"/>
      <c r="W83" s="592"/>
    </row>
    <row r="84" spans="1:25" ht="15.95" customHeight="1" x14ac:dyDescent="0.15">
      <c r="A84" s="282"/>
      <c r="B84" s="283"/>
      <c r="C84" s="288"/>
      <c r="D84" s="283"/>
      <c r="E84" s="283"/>
      <c r="F84" s="283"/>
      <c r="G84" s="283"/>
      <c r="H84" s="283"/>
      <c r="I84" s="283"/>
      <c r="J84" s="283"/>
      <c r="K84" s="283"/>
      <c r="L84" s="294" t="s">
        <v>224</v>
      </c>
      <c r="M84" s="506" t="str">
        <f>IF(入力シート!B225="","","□"&amp;入力シート!B225)</f>
        <v>□記録的短時間大雨情報</v>
      </c>
      <c r="N84" s="506"/>
      <c r="O84" s="506"/>
      <c r="P84" s="507"/>
      <c r="Q84" s="520" t="str">
        <f>IF(入力シート!C225="","","□"&amp;入力シート!C225)</f>
        <v/>
      </c>
      <c r="R84" s="521"/>
      <c r="S84" s="795"/>
      <c r="T84" s="802">
        <f>入力シート!I225</f>
        <v>0</v>
      </c>
      <c r="U84" s="520" t="str">
        <f>IF(入力シート!J225="","","□"&amp;入力シート!J225)</f>
        <v/>
      </c>
      <c r="V84" s="521"/>
      <c r="W84" s="592"/>
      <c r="Y84" s="376"/>
    </row>
    <row r="85" spans="1:25" ht="15.95" customHeight="1" x14ac:dyDescent="0.15">
      <c r="A85" s="282"/>
      <c r="B85" s="283"/>
      <c r="C85" s="288"/>
      <c r="D85" s="283"/>
      <c r="E85" s="283"/>
      <c r="F85" s="283"/>
      <c r="G85" s="283"/>
      <c r="H85" s="283"/>
      <c r="I85" s="283"/>
      <c r="J85" s="283"/>
      <c r="K85" s="283"/>
      <c r="L85" s="294" t="s">
        <v>225</v>
      </c>
      <c r="M85" s="506" t="str">
        <f>IF(入力シート!B226="","","□"&amp;入力シート!B226)</f>
        <v/>
      </c>
      <c r="N85" s="506"/>
      <c r="O85" s="506"/>
      <c r="P85" s="507"/>
      <c r="Q85" s="520" t="str">
        <f>IF(入力シート!C226="","","□"&amp;入力シート!C226)</f>
        <v/>
      </c>
      <c r="R85" s="521"/>
      <c r="S85" s="795"/>
      <c r="T85" s="802">
        <f>入力シート!I226</f>
        <v>0</v>
      </c>
      <c r="U85" s="520" t="str">
        <f>IF(入力シート!J226="","","□"&amp;入力シート!J226)</f>
        <v/>
      </c>
      <c r="V85" s="521"/>
      <c r="W85" s="592"/>
    </row>
    <row r="86" spans="1:25" ht="15.95" customHeight="1" x14ac:dyDescent="0.15">
      <c r="A86" s="284"/>
      <c r="B86" s="285"/>
      <c r="C86" s="289"/>
      <c r="D86" s="317"/>
      <c r="E86" s="318"/>
      <c r="F86" s="285"/>
      <c r="G86" s="285"/>
      <c r="H86" s="285"/>
      <c r="I86" s="285"/>
      <c r="J86" s="285"/>
      <c r="K86" s="285"/>
      <c r="L86" s="284"/>
      <c r="M86" s="506" t="str">
        <f>IF(入力シート!B227="","","□"&amp;入力シート!B227)</f>
        <v/>
      </c>
      <c r="N86" s="506"/>
      <c r="O86" s="506"/>
      <c r="P86" s="507"/>
      <c r="Q86" s="520" t="str">
        <f>IF(入力シート!C227="","","□"&amp;入力シート!C227)</f>
        <v/>
      </c>
      <c r="R86" s="521"/>
      <c r="S86" s="795"/>
      <c r="T86" s="802">
        <f>入力シート!I227</f>
        <v>0</v>
      </c>
      <c r="U86" s="520" t="str">
        <f>IF(入力シート!J227="","","□"&amp;入力シート!J227)</f>
        <v/>
      </c>
      <c r="V86" s="521"/>
      <c r="W86" s="592"/>
    </row>
    <row r="87" spans="1:25" ht="15.95" customHeight="1" x14ac:dyDescent="0.15">
      <c r="A87" s="286"/>
      <c r="B87" s="287"/>
      <c r="C87" s="290"/>
      <c r="D87" s="291"/>
      <c r="E87" s="287"/>
      <c r="F87" s="287"/>
      <c r="G87" s="287"/>
      <c r="H87" s="287"/>
      <c r="I87" s="287"/>
      <c r="J87" s="287"/>
      <c r="K87" s="287"/>
      <c r="L87" s="286"/>
      <c r="M87" s="584" t="str">
        <f>IF(入力シート!B228="","","□"&amp;入力シート!B228)</f>
        <v/>
      </c>
      <c r="N87" s="584"/>
      <c r="O87" s="584"/>
      <c r="P87" s="585"/>
      <c r="Q87" s="586" t="str">
        <f>IF(入力シート!C228="","","□"&amp;入力シート!C228)</f>
        <v/>
      </c>
      <c r="R87" s="587"/>
      <c r="S87" s="808"/>
      <c r="T87" s="809">
        <f>入力シート!I228</f>
        <v>0</v>
      </c>
      <c r="U87" s="586" t="str">
        <f>IF(入力シート!J228="","","□"&amp;入力シート!J228)</f>
        <v/>
      </c>
      <c r="V87" s="587"/>
      <c r="W87" s="596"/>
    </row>
    <row r="88" spans="1:25" ht="15.75" customHeight="1" x14ac:dyDescent="0.15">
      <c r="A88" s="163" t="s">
        <v>266</v>
      </c>
    </row>
  </sheetData>
  <mergeCells count="199">
    <mergeCell ref="Q81:S81"/>
    <mergeCell ref="Q82:S82"/>
    <mergeCell ref="Q83:S83"/>
    <mergeCell ref="Q84:S84"/>
    <mergeCell ref="Q85:S85"/>
    <mergeCell ref="Q86:S86"/>
    <mergeCell ref="Q87:S87"/>
    <mergeCell ref="Q66:S66"/>
    <mergeCell ref="Q67:S67"/>
    <mergeCell ref="Q68:S68"/>
    <mergeCell ref="Q69:S69"/>
    <mergeCell ref="Q70:S70"/>
    <mergeCell ref="Q71:S71"/>
    <mergeCell ref="Q72:S72"/>
    <mergeCell ref="Q73:S73"/>
    <mergeCell ref="Q74:S74"/>
    <mergeCell ref="K27:M27"/>
    <mergeCell ref="K28:M28"/>
    <mergeCell ref="K29:M29"/>
    <mergeCell ref="K30:M30"/>
    <mergeCell ref="K31:M31"/>
    <mergeCell ref="K32:M32"/>
    <mergeCell ref="K33:M33"/>
    <mergeCell ref="N27:O27"/>
    <mergeCell ref="N28:O28"/>
    <mergeCell ref="N29:O29"/>
    <mergeCell ref="N30:O30"/>
    <mergeCell ref="N31:O31"/>
    <mergeCell ref="N32:O32"/>
    <mergeCell ref="U73:W73"/>
    <mergeCell ref="U68:W68"/>
    <mergeCell ref="M69:P69"/>
    <mergeCell ref="U69:W69"/>
    <mergeCell ref="U70:W70"/>
    <mergeCell ref="M71:P71"/>
    <mergeCell ref="U71:W71"/>
    <mergeCell ref="M72:P72"/>
    <mergeCell ref="U72:W72"/>
    <mergeCell ref="M87:P87"/>
    <mergeCell ref="U87:W87"/>
    <mergeCell ref="M76:P76"/>
    <mergeCell ref="U76:W76"/>
    <mergeCell ref="M77:P77"/>
    <mergeCell ref="U77:W77"/>
    <mergeCell ref="M79:P79"/>
    <mergeCell ref="U79:W79"/>
    <mergeCell ref="M86:P86"/>
    <mergeCell ref="U86:W86"/>
    <mergeCell ref="M84:P84"/>
    <mergeCell ref="M81:P81"/>
    <mergeCell ref="U81:W81"/>
    <mergeCell ref="M78:P78"/>
    <mergeCell ref="U78:W78"/>
    <mergeCell ref="Q76:S76"/>
    <mergeCell ref="Q77:S77"/>
    <mergeCell ref="M74:P74"/>
    <mergeCell ref="U74:W74"/>
    <mergeCell ref="M75:P75"/>
    <mergeCell ref="U75:W75"/>
    <mergeCell ref="U80:W80"/>
    <mergeCell ref="M85:P85"/>
    <mergeCell ref="U85:W85"/>
    <mergeCell ref="M82:P82"/>
    <mergeCell ref="U82:W82"/>
    <mergeCell ref="M83:P83"/>
    <mergeCell ref="U83:W83"/>
    <mergeCell ref="U84:W84"/>
    <mergeCell ref="M80:P80"/>
    <mergeCell ref="Q75:S75"/>
    <mergeCell ref="Q78:S78"/>
    <mergeCell ref="Q79:S79"/>
    <mergeCell ref="Q80:S80"/>
    <mergeCell ref="U61:W61"/>
    <mergeCell ref="M62:P62"/>
    <mergeCell ref="U62:W62"/>
    <mergeCell ref="U63:W63"/>
    <mergeCell ref="M67:P67"/>
    <mergeCell ref="U67:W67"/>
    <mergeCell ref="M64:P64"/>
    <mergeCell ref="U64:W64"/>
    <mergeCell ref="M65:P65"/>
    <mergeCell ref="U65:W65"/>
    <mergeCell ref="U66:W66"/>
    <mergeCell ref="M66:P66"/>
    <mergeCell ref="Q61:S61"/>
    <mergeCell ref="Q62:S62"/>
    <mergeCell ref="Q63:S63"/>
    <mergeCell ref="Q64:S64"/>
    <mergeCell ref="Q65:S65"/>
    <mergeCell ref="U58:W58"/>
    <mergeCell ref="M60:P60"/>
    <mergeCell ref="U60:W60"/>
    <mergeCell ref="U59:W59"/>
    <mergeCell ref="U55:W55"/>
    <mergeCell ref="M57:P57"/>
    <mergeCell ref="U57:W57"/>
    <mergeCell ref="M59:P59"/>
    <mergeCell ref="Q55:S55"/>
    <mergeCell ref="Q56:S56"/>
    <mergeCell ref="Q57:S57"/>
    <mergeCell ref="Q58:S58"/>
    <mergeCell ref="Q59:S59"/>
    <mergeCell ref="Q60:S60"/>
    <mergeCell ref="U53:W53"/>
    <mergeCell ref="M54:P54"/>
    <mergeCell ref="U54:W54"/>
    <mergeCell ref="U56:W56"/>
    <mergeCell ref="U48:W48"/>
    <mergeCell ref="M52:P52"/>
    <mergeCell ref="U52:W52"/>
    <mergeCell ref="Q48:S48"/>
    <mergeCell ref="Q49:S49"/>
    <mergeCell ref="Q50:S50"/>
    <mergeCell ref="Q51:S51"/>
    <mergeCell ref="Q52:S52"/>
    <mergeCell ref="Q53:S53"/>
    <mergeCell ref="Q54:S54"/>
    <mergeCell ref="U46:W46"/>
    <mergeCell ref="M47:P47"/>
    <mergeCell ref="Q47:T47"/>
    <mergeCell ref="U47:W47"/>
    <mergeCell ref="M49:P49"/>
    <mergeCell ref="M50:P50"/>
    <mergeCell ref="M51:P51"/>
    <mergeCell ref="U49:W49"/>
    <mergeCell ref="U50:W50"/>
    <mergeCell ref="U51:W51"/>
    <mergeCell ref="A2:J3"/>
    <mergeCell ref="J6:L6"/>
    <mergeCell ref="A14:D14"/>
    <mergeCell ref="A15:B15"/>
    <mergeCell ref="C15:D15"/>
    <mergeCell ref="A16:B16"/>
    <mergeCell ref="M44:P44"/>
    <mergeCell ref="M48:P48"/>
    <mergeCell ref="M55:P55"/>
    <mergeCell ref="N22:O22"/>
    <mergeCell ref="A23:C23"/>
    <mergeCell ref="D23:F23"/>
    <mergeCell ref="G23:H23"/>
    <mergeCell ref="K23:M23"/>
    <mergeCell ref="N23:O23"/>
    <mergeCell ref="A26:C26"/>
    <mergeCell ref="G26:H26"/>
    <mergeCell ref="K26:M26"/>
    <mergeCell ref="N26:O26"/>
    <mergeCell ref="A24:C24"/>
    <mergeCell ref="G24:H24"/>
    <mergeCell ref="K24:M24"/>
    <mergeCell ref="N24:O24"/>
    <mergeCell ref="A18:D18"/>
    <mergeCell ref="A19:D19"/>
    <mergeCell ref="A22:C22"/>
    <mergeCell ref="D22:F22"/>
    <mergeCell ref="G22:H22"/>
    <mergeCell ref="J22:M22"/>
    <mergeCell ref="M61:P61"/>
    <mergeCell ref="M63:P63"/>
    <mergeCell ref="M70:P70"/>
    <mergeCell ref="M68:P68"/>
    <mergeCell ref="M56:P56"/>
    <mergeCell ref="K25:M25"/>
    <mergeCell ref="N25:O25"/>
    <mergeCell ref="J39:M39"/>
    <mergeCell ref="N39:O39"/>
    <mergeCell ref="N33:O33"/>
    <mergeCell ref="N34:O34"/>
    <mergeCell ref="M45:P45"/>
    <mergeCell ref="D42:E42"/>
    <mergeCell ref="F42:G42"/>
    <mergeCell ref="H42:J42"/>
    <mergeCell ref="M53:P53"/>
    <mergeCell ref="M58:P58"/>
    <mergeCell ref="N37:O37"/>
    <mergeCell ref="N38:O38"/>
    <mergeCell ref="Q22:W22"/>
    <mergeCell ref="Q23:Q25"/>
    <mergeCell ref="R23:W25"/>
    <mergeCell ref="R26:W28"/>
    <mergeCell ref="R29:W30"/>
    <mergeCell ref="A25:C25"/>
    <mergeCell ref="D25:F25"/>
    <mergeCell ref="G25:H25"/>
    <mergeCell ref="A74:C74"/>
    <mergeCell ref="M73:P73"/>
    <mergeCell ref="Q37:W37"/>
    <mergeCell ref="Q38:W38"/>
    <mergeCell ref="Q39:W39"/>
    <mergeCell ref="R31:W33"/>
    <mergeCell ref="R34:W35"/>
    <mergeCell ref="Q44:T44"/>
    <mergeCell ref="U44:W44"/>
    <mergeCell ref="Q45:T45"/>
    <mergeCell ref="U45:W45"/>
    <mergeCell ref="M43:P43"/>
    <mergeCell ref="Q43:T43"/>
    <mergeCell ref="U43:W43"/>
    <mergeCell ref="M46:P46"/>
    <mergeCell ref="Q46:T46"/>
  </mergeCells>
  <phoneticPr fontId="8"/>
  <pageMargins left="0.59055118110236227" right="0.27559055118110237" top="0.51181102362204722" bottom="0.39370078740157483" header="0.31496062992125984" footer="0.31496062992125984"/>
  <pageSetup paperSize="8" fitToHeight="0" orientation="landscape" r:id="rId1"/>
  <rowBreaks count="1" manualBreakCount="1">
    <brk id="75" max="22" man="1"/>
  </rowBreaks>
  <colBreaks count="1" manualBreakCount="1">
    <brk id="16" max="8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pageSetUpPr fitToPage="1"/>
  </sheetPr>
  <dimension ref="A1:V323"/>
  <sheetViews>
    <sheetView view="pageBreakPreview" topLeftCell="A81" zoomScale="85" zoomScaleNormal="85" zoomScaleSheetLayoutView="85" workbookViewId="0">
      <selection activeCell="Q183" sqref="Q183"/>
    </sheetView>
  </sheetViews>
  <sheetFormatPr defaultColWidth="9" defaultRowHeight="13.5" x14ac:dyDescent="0.15"/>
  <cols>
    <col min="1" max="1" width="9" style="4" customWidth="1"/>
    <col min="2" max="6" width="9" style="4"/>
    <col min="7" max="7" width="10.5" style="4" bestFit="1" customWidth="1"/>
    <col min="8" max="8" width="10.5" style="4" customWidth="1"/>
    <col min="9" max="9" width="10" style="4" customWidth="1"/>
    <col min="10" max="10" width="9" style="4"/>
    <col min="11" max="11" width="3" style="4" customWidth="1"/>
    <col min="12" max="12" width="4.75" style="324" customWidth="1"/>
    <col min="13" max="13" width="1.875" style="319" customWidth="1"/>
    <col min="14" max="14" width="11.5" style="319" customWidth="1"/>
    <col min="15" max="16" width="9" style="319" customWidth="1"/>
    <col min="17" max="17" width="8.875" style="319" customWidth="1"/>
    <col min="18" max="18" width="5" style="319" customWidth="1"/>
    <col min="19" max="19" width="7.75" style="319" customWidth="1"/>
    <col min="20" max="20" width="10.25" style="319" customWidth="1"/>
    <col min="21" max="22" width="9" style="319" customWidth="1"/>
    <col min="23" max="26" width="9" style="4" customWidth="1"/>
    <col min="27"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642" t="s">
        <v>259</v>
      </c>
      <c r="B16" s="642"/>
      <c r="C16" s="642"/>
      <c r="D16" s="642"/>
      <c r="E16" s="642"/>
      <c r="F16" s="642"/>
      <c r="G16" s="642"/>
      <c r="H16" s="642"/>
      <c r="I16" s="642"/>
      <c r="J16" s="642"/>
      <c r="K16" s="8"/>
    </row>
    <row r="17" spans="1:11" ht="17.25" customHeight="1" x14ac:dyDescent="0.15">
      <c r="A17" s="642"/>
      <c r="B17" s="642"/>
      <c r="C17" s="642"/>
      <c r="D17" s="642"/>
      <c r="E17" s="642"/>
      <c r="F17" s="642"/>
      <c r="G17" s="642"/>
      <c r="H17" s="642"/>
      <c r="I17" s="642"/>
      <c r="J17" s="642"/>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644" t="str">
        <f>"【施設名："&amp;入力シート!C10&amp;"】"</f>
        <v>【施設名：】</v>
      </c>
      <c r="B31" s="644"/>
      <c r="C31" s="644"/>
      <c r="D31" s="644"/>
      <c r="E31" s="644"/>
      <c r="F31" s="644"/>
      <c r="G31" s="644"/>
      <c r="H31" s="644"/>
      <c r="I31" s="644"/>
      <c r="J31" s="644"/>
      <c r="K31" s="7"/>
    </row>
    <row r="32" spans="1:11" ht="17.25" customHeight="1" x14ac:dyDescent="0.15">
      <c r="A32" s="644"/>
      <c r="B32" s="644"/>
      <c r="C32" s="644"/>
      <c r="D32" s="644"/>
      <c r="E32" s="644"/>
      <c r="F32" s="644"/>
      <c r="G32" s="644"/>
      <c r="H32" s="644"/>
      <c r="I32" s="644"/>
      <c r="J32" s="644"/>
      <c r="K32" s="7"/>
    </row>
    <row r="33" spans="1:10" ht="17.25" customHeight="1" x14ac:dyDescent="0.15"/>
    <row r="34" spans="1:10" ht="17.25" customHeight="1" x14ac:dyDescent="0.15"/>
    <row r="35" spans="1:10" ht="17.25" customHeight="1" x14ac:dyDescent="0.15"/>
    <row r="36" spans="1:10" ht="17.25" customHeight="1" x14ac:dyDescent="0.15"/>
    <row r="37" spans="1:10" ht="17.25" customHeight="1" x14ac:dyDescent="0.15">
      <c r="A37" s="643" t="str">
        <f>入力シート!C8&amp;"年 "&amp;入力シート!E8&amp;"月　作成"</f>
        <v>年 月　作成</v>
      </c>
      <c r="B37" s="643"/>
      <c r="C37" s="643"/>
      <c r="D37" s="643"/>
      <c r="E37" s="643"/>
      <c r="F37" s="643"/>
      <c r="G37" s="643"/>
      <c r="H37" s="643"/>
      <c r="I37" s="643"/>
      <c r="J37" s="643"/>
    </row>
    <row r="38" spans="1:10" ht="17.25" customHeight="1" x14ac:dyDescent="0.15">
      <c r="A38" s="643"/>
      <c r="B38" s="643"/>
      <c r="C38" s="643"/>
      <c r="D38" s="643"/>
      <c r="E38" s="643"/>
      <c r="F38" s="643"/>
      <c r="G38" s="643"/>
      <c r="H38" s="643"/>
      <c r="I38" s="643"/>
      <c r="J38" s="643"/>
    </row>
    <row r="39" spans="1:10" ht="17.25" customHeight="1" x14ac:dyDescent="0.15"/>
    <row r="40" spans="1:10" ht="17.25" customHeight="1" x14ac:dyDescent="0.15"/>
    <row r="41" spans="1:10" ht="17.25" customHeight="1" x14ac:dyDescent="0.15"/>
    <row r="42" spans="1:10" ht="17.25" customHeight="1" x14ac:dyDescent="0.15">
      <c r="A42" s="2"/>
    </row>
    <row r="43" spans="1:10" ht="17.25" customHeight="1" x14ac:dyDescent="0.15">
      <c r="A43" s="2"/>
    </row>
    <row r="44" spans="1:10" ht="17.25" customHeight="1" x14ac:dyDescent="0.15">
      <c r="A44" s="2"/>
    </row>
    <row r="45" spans="1:10" ht="17.25" customHeight="1" x14ac:dyDescent="0.15">
      <c r="A45" s="2"/>
    </row>
    <row r="46" spans="1:10" ht="17.25" customHeight="1" x14ac:dyDescent="0.15">
      <c r="A46" s="2"/>
    </row>
    <row r="47" spans="1:10" ht="17.25" customHeight="1" x14ac:dyDescent="0.15">
      <c r="A47" s="2"/>
    </row>
    <row r="48" spans="1:10" ht="17.25" customHeight="1" x14ac:dyDescent="0.15">
      <c r="A48" s="2"/>
      <c r="J48" s="249" t="s">
        <v>226</v>
      </c>
    </row>
    <row r="49" spans="1:22" ht="17.25" x14ac:dyDescent="0.15">
      <c r="A49" s="627" t="s">
        <v>2</v>
      </c>
      <c r="B49" s="627"/>
      <c r="C49" s="627"/>
      <c r="D49" s="627"/>
      <c r="E49" s="627"/>
      <c r="F49" s="627"/>
      <c r="G49" s="627"/>
      <c r="H49" s="627"/>
      <c r="I49" s="627"/>
      <c r="J49" s="627"/>
      <c r="K49" s="10"/>
    </row>
    <row r="50" spans="1:22" ht="17.25" customHeight="1" x14ac:dyDescent="0.15">
      <c r="A50" s="662" t="str">
        <f>IF(入力シート!C18="1.浸水害",L50,IF(入力シート!C18="2.土砂災害",L51,L52))</f>
        <v>　この計画は、水防法第15条の3第1項および、土砂災害防止法第8条の2第1項に基づくものであり、本施設の利用者の大雨や台風時の円滑かつ迅速な避難の確保を図ることを目的とする。</v>
      </c>
      <c r="B50" s="662"/>
      <c r="C50" s="662"/>
      <c r="D50" s="662"/>
      <c r="E50" s="662"/>
      <c r="F50" s="662"/>
      <c r="G50" s="662"/>
      <c r="H50" s="662"/>
      <c r="I50" s="662"/>
      <c r="J50" s="662"/>
      <c r="K50" s="12"/>
      <c r="L50" s="324" t="s">
        <v>327</v>
      </c>
      <c r="V50" s="319" t="s">
        <v>10</v>
      </c>
    </row>
    <row r="51" spans="1:22" ht="17.25" customHeight="1" x14ac:dyDescent="0.15">
      <c r="A51" s="662"/>
      <c r="B51" s="662"/>
      <c r="C51" s="662"/>
      <c r="D51" s="662"/>
      <c r="E51" s="662"/>
      <c r="F51" s="662"/>
      <c r="G51" s="662"/>
      <c r="H51" s="662"/>
      <c r="I51" s="662"/>
      <c r="J51" s="662"/>
      <c r="K51" s="12"/>
      <c r="L51" s="324" t="s">
        <v>385</v>
      </c>
    </row>
    <row r="52" spans="1:22" ht="17.25" customHeight="1" x14ac:dyDescent="0.15">
      <c r="A52" s="662"/>
      <c r="B52" s="662"/>
      <c r="C52" s="662"/>
      <c r="D52" s="662"/>
      <c r="E52" s="662"/>
      <c r="F52" s="662"/>
      <c r="G52" s="662"/>
      <c r="H52" s="662"/>
      <c r="I52" s="662"/>
      <c r="J52" s="662"/>
      <c r="K52" s="12"/>
      <c r="L52" s="324" t="s">
        <v>386</v>
      </c>
    </row>
    <row r="53" spans="1:22" ht="17.25" customHeight="1" x14ac:dyDescent="0.15">
      <c r="A53" s="360"/>
      <c r="B53" s="360"/>
      <c r="C53" s="360"/>
      <c r="D53" s="360"/>
      <c r="E53" s="360"/>
      <c r="F53" s="360"/>
      <c r="G53" s="360"/>
      <c r="H53" s="360"/>
      <c r="I53" s="360"/>
      <c r="J53" s="360"/>
      <c r="K53" s="359"/>
    </row>
    <row r="54" spans="1:22" ht="17.25" customHeight="1" x14ac:dyDescent="0.15">
      <c r="A54" s="360"/>
      <c r="B54" s="360"/>
      <c r="C54" s="360"/>
      <c r="D54" s="360"/>
      <c r="E54" s="360"/>
      <c r="F54" s="360"/>
      <c r="G54" s="360"/>
      <c r="H54" s="360"/>
      <c r="I54" s="360"/>
      <c r="J54" s="360"/>
      <c r="K54" s="359"/>
    </row>
    <row r="55" spans="1:22" ht="17.25" customHeight="1" x14ac:dyDescent="0.15">
      <c r="A55" s="628" t="s">
        <v>30</v>
      </c>
      <c r="B55" s="628"/>
      <c r="C55" s="628"/>
      <c r="D55" s="628"/>
      <c r="E55" s="628"/>
      <c r="F55" s="628"/>
      <c r="G55" s="628"/>
      <c r="H55" s="628"/>
      <c r="I55" s="628"/>
      <c r="J55" s="628"/>
      <c r="K55" s="65"/>
    </row>
    <row r="56" spans="1:22" ht="17.25" customHeight="1" x14ac:dyDescent="0.15">
      <c r="A56" s="641" t="str">
        <f>IF(入力シート!C18="1.浸水害",L56,IF(入力シート!C18="2.土砂災害",L57,L58))</f>
        <v>　計画を作成及び必要に応じて見直し・修正をしたときは、水防法第15条の3第2項および、土砂災害防止法第8条の2項に基づき、遅滞なく、当該計画を市町村長へ報告する。</v>
      </c>
      <c r="B56" s="641"/>
      <c r="C56" s="641"/>
      <c r="D56" s="641"/>
      <c r="E56" s="641"/>
      <c r="F56" s="641"/>
      <c r="G56" s="641"/>
      <c r="H56" s="641"/>
      <c r="I56" s="641"/>
      <c r="J56" s="641"/>
      <c r="K56" s="65"/>
      <c r="L56" s="324" t="s">
        <v>318</v>
      </c>
    </row>
    <row r="57" spans="1:22" ht="17.25" customHeight="1" x14ac:dyDescent="0.15">
      <c r="A57" s="641"/>
      <c r="B57" s="641"/>
      <c r="C57" s="641"/>
      <c r="D57" s="641"/>
      <c r="E57" s="641"/>
      <c r="F57" s="641"/>
      <c r="G57" s="641"/>
      <c r="H57" s="641"/>
      <c r="I57" s="641"/>
      <c r="J57" s="641"/>
      <c r="K57" s="359"/>
      <c r="L57" s="324" t="s">
        <v>319</v>
      </c>
    </row>
    <row r="58" spans="1:22" ht="17.25" customHeight="1" x14ac:dyDescent="0.15">
      <c r="A58" s="641"/>
      <c r="B58" s="641"/>
      <c r="C58" s="641"/>
      <c r="D58" s="641"/>
      <c r="E58" s="641"/>
      <c r="F58" s="641"/>
      <c r="G58" s="641"/>
      <c r="H58" s="641"/>
      <c r="I58" s="641"/>
      <c r="J58" s="641"/>
      <c r="K58" s="65"/>
      <c r="L58" s="324" t="s">
        <v>320</v>
      </c>
    </row>
    <row r="59" spans="1:22" ht="17.25" customHeight="1" x14ac:dyDescent="0.15">
      <c r="A59" s="359"/>
      <c r="B59" s="359"/>
      <c r="C59" s="359"/>
      <c r="D59" s="359"/>
      <c r="E59" s="359"/>
      <c r="F59" s="359"/>
      <c r="G59" s="359"/>
      <c r="H59" s="359"/>
      <c r="I59" s="359"/>
      <c r="J59" s="359"/>
      <c r="K59" s="359"/>
    </row>
    <row r="60" spans="1:22" ht="17.25" customHeight="1" x14ac:dyDescent="0.15">
      <c r="A60" s="65"/>
      <c r="B60" s="65"/>
      <c r="C60" s="65"/>
      <c r="D60" s="65"/>
      <c r="E60" s="65"/>
      <c r="F60" s="65"/>
      <c r="G60" s="65"/>
      <c r="H60" s="65"/>
      <c r="I60" s="65"/>
      <c r="J60" s="65"/>
      <c r="K60" s="65"/>
    </row>
    <row r="61" spans="1:22" ht="17.25" x14ac:dyDescent="0.15">
      <c r="A61" s="627" t="s">
        <v>31</v>
      </c>
      <c r="B61" s="627"/>
      <c r="C61" s="627"/>
      <c r="D61" s="627"/>
      <c r="E61" s="627"/>
      <c r="F61" s="627"/>
      <c r="G61" s="627"/>
      <c r="H61" s="627"/>
      <c r="I61" s="627"/>
      <c r="J61" s="627"/>
      <c r="K61" s="10"/>
    </row>
    <row r="62" spans="1:22" ht="18" customHeight="1" x14ac:dyDescent="0.15">
      <c r="A62" s="628" t="s">
        <v>32</v>
      </c>
      <c r="B62" s="628"/>
      <c r="C62" s="628"/>
      <c r="D62" s="628"/>
      <c r="E62" s="628"/>
      <c r="F62" s="628"/>
      <c r="G62" s="628"/>
      <c r="H62" s="628"/>
      <c r="I62" s="628"/>
      <c r="J62" s="628"/>
      <c r="K62" s="12"/>
    </row>
    <row r="63" spans="1:22" ht="18" x14ac:dyDescent="0.15">
      <c r="A63" s="11"/>
      <c r="B63" s="11"/>
      <c r="C63" s="11"/>
      <c r="D63" s="11"/>
      <c r="E63" s="11"/>
      <c r="F63" s="11"/>
      <c r="G63" s="11"/>
      <c r="H63" s="11"/>
      <c r="I63" s="11"/>
      <c r="J63" s="11"/>
      <c r="K63" s="11"/>
    </row>
    <row r="64" spans="1:22" ht="18" x14ac:dyDescent="0.15">
      <c r="A64" s="632" t="s">
        <v>42</v>
      </c>
      <c r="B64" s="632"/>
      <c r="C64" s="632"/>
      <c r="D64" s="632"/>
      <c r="E64" s="632"/>
      <c r="F64" s="632"/>
      <c r="G64" s="632"/>
      <c r="H64" s="632"/>
      <c r="I64" s="632"/>
      <c r="J64" s="632"/>
      <c r="K64" s="11"/>
    </row>
    <row r="65" spans="1:11" ht="18.75" thickBot="1" x14ac:dyDescent="0.2">
      <c r="A65" s="11"/>
      <c r="B65" s="11"/>
      <c r="C65" s="11"/>
      <c r="D65" s="11"/>
      <c r="E65" s="11"/>
      <c r="F65" s="11"/>
      <c r="G65" s="11"/>
      <c r="H65" s="11"/>
      <c r="I65" s="11"/>
      <c r="J65" s="11"/>
      <c r="K65" s="11"/>
    </row>
    <row r="66" spans="1:11" ht="18" x14ac:dyDescent="0.15">
      <c r="A66" s="11"/>
      <c r="B66" s="652" t="s">
        <v>37</v>
      </c>
      <c r="C66" s="653"/>
      <c r="D66" s="653"/>
      <c r="E66" s="653"/>
      <c r="F66" s="653"/>
      <c r="G66" s="653"/>
      <c r="H66" s="653"/>
      <c r="I66" s="654"/>
      <c r="J66" s="11"/>
      <c r="K66" s="11"/>
    </row>
    <row r="67" spans="1:11" ht="18" x14ac:dyDescent="0.15">
      <c r="A67" s="11"/>
      <c r="B67" s="608" t="s">
        <v>33</v>
      </c>
      <c r="C67" s="609"/>
      <c r="D67" s="609"/>
      <c r="E67" s="610"/>
      <c r="F67" s="615" t="s">
        <v>34</v>
      </c>
      <c r="G67" s="609"/>
      <c r="H67" s="609"/>
      <c r="I67" s="616"/>
      <c r="J67" s="11"/>
      <c r="K67" s="11"/>
    </row>
    <row r="68" spans="1:11" ht="18" x14ac:dyDescent="0.15">
      <c r="A68" s="11"/>
      <c r="B68" s="608" t="s">
        <v>35</v>
      </c>
      <c r="C68" s="670"/>
      <c r="D68" s="615" t="s">
        <v>36</v>
      </c>
      <c r="E68" s="670"/>
      <c r="F68" s="615" t="s">
        <v>35</v>
      </c>
      <c r="G68" s="670"/>
      <c r="H68" s="615" t="s">
        <v>36</v>
      </c>
      <c r="I68" s="671"/>
      <c r="J68" s="11"/>
      <c r="K68" s="11"/>
    </row>
    <row r="69" spans="1:11" ht="18" x14ac:dyDescent="0.15">
      <c r="A69" s="11"/>
      <c r="B69" s="655" t="s">
        <v>38</v>
      </c>
      <c r="C69" s="656"/>
      <c r="D69" s="657" t="s">
        <v>38</v>
      </c>
      <c r="E69" s="656"/>
      <c r="F69" s="69"/>
      <c r="G69" s="70"/>
      <c r="H69" s="69"/>
      <c r="I69" s="71"/>
      <c r="J69" s="11"/>
      <c r="K69" s="11"/>
    </row>
    <row r="70" spans="1:11" ht="18" x14ac:dyDescent="0.15">
      <c r="A70" s="11"/>
      <c r="B70" s="602" t="str">
        <f>"約　"&amp;入力シート!E23&amp;"名"</f>
        <v>約　名</v>
      </c>
      <c r="C70" s="603"/>
      <c r="D70" s="604" t="str">
        <f>"約　"&amp;入力シート!I23&amp;"名"</f>
        <v>約　名</v>
      </c>
      <c r="E70" s="603"/>
      <c r="F70" s="629" t="s">
        <v>34</v>
      </c>
      <c r="G70" s="630"/>
      <c r="H70" s="629" t="s">
        <v>34</v>
      </c>
      <c r="I70" s="631"/>
      <c r="J70" s="11"/>
      <c r="K70" s="11"/>
    </row>
    <row r="71" spans="1:11" ht="18" x14ac:dyDescent="0.15">
      <c r="A71" s="11"/>
      <c r="B71" s="655" t="s">
        <v>39</v>
      </c>
      <c r="C71" s="656"/>
      <c r="D71" s="657" t="s">
        <v>39</v>
      </c>
      <c r="E71" s="656"/>
      <c r="F71" s="629" t="str">
        <f>IF(入力シート!G27="平日と異なる","約　"&amp;入力シート!I29&amp;"名","（平日と同じ）")</f>
        <v>（平日と同じ）</v>
      </c>
      <c r="G71" s="630"/>
      <c r="H71" s="629" t="str">
        <f>IF(入力シート!G27="平日と異なる","約　"&amp;入力シート!E29&amp;"名","（平日と同じ）")</f>
        <v>（平日と同じ）</v>
      </c>
      <c r="I71" s="631"/>
      <c r="J71" s="11"/>
      <c r="K71" s="11"/>
    </row>
    <row r="72" spans="1:11" ht="18.75" thickBot="1" x14ac:dyDescent="0.2">
      <c r="A72" s="11"/>
      <c r="B72" s="605" t="str">
        <f>"約　"&amp;入力シート!E25&amp;"名"</f>
        <v>約　名</v>
      </c>
      <c r="C72" s="606"/>
      <c r="D72" s="607" t="str">
        <f>"約　"&amp;入力シート!I25&amp;"名"</f>
        <v>約　名</v>
      </c>
      <c r="E72" s="606"/>
      <c r="F72" s="72"/>
      <c r="G72" s="73"/>
      <c r="H72" s="72"/>
      <c r="I72" s="74"/>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75" thickBot="1" x14ac:dyDescent="0.2">
      <c r="A76" s="632" t="s">
        <v>207</v>
      </c>
      <c r="B76" s="632"/>
      <c r="C76" s="632"/>
      <c r="D76" s="632"/>
      <c r="E76" s="632"/>
      <c r="F76" s="632"/>
      <c r="G76" s="632"/>
      <c r="H76" s="632"/>
      <c r="I76" s="632"/>
      <c r="J76" s="632"/>
      <c r="K76" s="11"/>
    </row>
    <row r="77" spans="1:11" ht="19.5" x14ac:dyDescent="0.15">
      <c r="A77" s="11"/>
      <c r="B77" s="207" t="str">
        <f>入力シート!B33</f>
        <v>種別（歩行状態等）</v>
      </c>
      <c r="C77" s="203"/>
      <c r="D77" s="203"/>
      <c r="E77" s="205" t="s">
        <v>190</v>
      </c>
      <c r="F77" s="203"/>
      <c r="G77" s="206"/>
      <c r="H77" s="203" t="s">
        <v>36</v>
      </c>
      <c r="I77" s="204"/>
      <c r="J77" s="11"/>
      <c r="K77" s="11"/>
    </row>
    <row r="78" spans="1:11" ht="19.5" x14ac:dyDescent="0.15">
      <c r="A78" s="11"/>
      <c r="B78" s="197" t="str">
        <f>IF(入力シート!B35&gt;1,入力シート!B35,"")</f>
        <v>ストレッチャー</v>
      </c>
      <c r="C78" s="198"/>
      <c r="D78" s="198"/>
      <c r="E78" s="219" t="str">
        <f>IF(入力シート!B35&gt;0,"約　"&amp;入力シート!E35&amp;"　名","")</f>
        <v>約　　名</v>
      </c>
      <c r="F78" s="220"/>
      <c r="G78" s="221"/>
      <c r="H78" s="220" t="str">
        <f>IF(入力シート!E35&gt;0,"約　"&amp;入力シート!I35&amp;"　名","")</f>
        <v/>
      </c>
      <c r="I78" s="222"/>
      <c r="J78" s="11"/>
      <c r="K78" s="11"/>
    </row>
    <row r="79" spans="1:11" ht="19.5" x14ac:dyDescent="0.15">
      <c r="A79" s="11"/>
      <c r="B79" s="199" t="str">
        <f>IF(入力シート!B37&gt;1,入力シート!B37,"")</f>
        <v>車いす</v>
      </c>
      <c r="C79" s="200"/>
      <c r="D79" s="200"/>
      <c r="E79" s="223" t="str">
        <f>IF(入力シート!B37&gt;0,"約　"&amp;入力シート!E37&amp;"　名","")</f>
        <v>約　　名</v>
      </c>
      <c r="F79" s="224"/>
      <c r="G79" s="225"/>
      <c r="H79" s="224" t="str">
        <f>IF(入力シート!E37&gt;0,"約　"&amp;入力シート!I37&amp;"　名","")</f>
        <v/>
      </c>
      <c r="I79" s="226"/>
      <c r="J79" s="11"/>
      <c r="K79" s="11"/>
    </row>
    <row r="80" spans="1:11" ht="19.5" x14ac:dyDescent="0.15">
      <c r="A80" s="11"/>
      <c r="B80" s="199" t="str">
        <f>IF(入力シート!B39&gt;1,入力シート!B39,"")</f>
        <v>徒歩</v>
      </c>
      <c r="C80" s="200"/>
      <c r="D80" s="200"/>
      <c r="E80" s="223" t="str">
        <f>IF(入力シート!B39&gt;0,"約　"&amp;入力シート!E39&amp;"　名","")</f>
        <v>約　　名</v>
      </c>
      <c r="F80" s="224"/>
      <c r="G80" s="225"/>
      <c r="H80" s="224" t="str">
        <f>IF(入力シート!E39&gt;0,"約　"&amp;入力シート!I39&amp;"　名","")</f>
        <v/>
      </c>
      <c r="I80" s="226"/>
      <c r="J80" s="11"/>
      <c r="K80" s="11"/>
    </row>
    <row r="81" spans="1:11" ht="19.5" x14ac:dyDescent="0.15">
      <c r="A81" s="11"/>
      <c r="B81" s="199" t="str">
        <f>IF(入力シート!B41&gt;1,入力シート!B41,"")</f>
        <v/>
      </c>
      <c r="C81" s="200"/>
      <c r="D81" s="200"/>
      <c r="E81" s="223" t="str">
        <f>IF(入力シート!B41&gt;0,"約　"&amp;入力シート!E41&amp;"　名","")</f>
        <v/>
      </c>
      <c r="F81" s="224"/>
      <c r="G81" s="225"/>
      <c r="H81" s="224" t="str">
        <f>IF(入力シート!E41&gt;0,"約　"&amp;入力シート!I41&amp;"　名","")</f>
        <v/>
      </c>
      <c r="I81" s="226"/>
      <c r="J81" s="11"/>
      <c r="K81" s="11"/>
    </row>
    <row r="82" spans="1:11" ht="19.5" x14ac:dyDescent="0.15">
      <c r="A82" s="11"/>
      <c r="B82" s="199" t="str">
        <f>IF(入力シート!B43&gt;1,入力シート!B43,"")</f>
        <v/>
      </c>
      <c r="C82" s="200"/>
      <c r="D82" s="200"/>
      <c r="E82" s="223" t="str">
        <f>IF(入力シート!B43&gt;0,"約　"&amp;入力シート!E43&amp;"　名","")</f>
        <v/>
      </c>
      <c r="F82" s="224"/>
      <c r="G82" s="225"/>
      <c r="H82" s="224" t="str">
        <f>IF(入力シート!E43&gt;0,"約　"&amp;入力シート!I43&amp;"　名","")</f>
        <v/>
      </c>
      <c r="I82" s="226"/>
      <c r="J82" s="11"/>
      <c r="K82" s="11"/>
    </row>
    <row r="83" spans="1:11" ht="20.25" thickBot="1" x14ac:dyDescent="0.2">
      <c r="A83" s="11"/>
      <c r="B83" s="201" t="str">
        <f>IF(入力シート!B45&gt;1,入力シート!B45,"")</f>
        <v/>
      </c>
      <c r="C83" s="202"/>
      <c r="D83" s="202"/>
      <c r="E83" s="227" t="str">
        <f>IF(入力シート!B45&gt;0,"約　"&amp;入力シート!E45&amp;"　名","")</f>
        <v/>
      </c>
      <c r="F83" s="228"/>
      <c r="G83" s="229"/>
      <c r="H83" s="228" t="str">
        <f>IF(入力シート!E45&gt;0,"約　"&amp;入力シート!I45&amp;"　名","")</f>
        <v/>
      </c>
      <c r="I83" s="230"/>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19"/>
      <c r="C93" s="19"/>
      <c r="D93" s="19"/>
      <c r="E93" s="19"/>
      <c r="F93" s="19"/>
      <c r="G93" s="19"/>
      <c r="H93" s="19"/>
      <c r="I93" s="19"/>
      <c r="J93" s="75" t="s">
        <v>40</v>
      </c>
      <c r="K93" s="19"/>
    </row>
    <row r="94" spans="1:11" ht="18" customHeight="1" x14ac:dyDescent="0.15">
      <c r="A94" s="632" t="s">
        <v>41</v>
      </c>
      <c r="B94" s="632"/>
      <c r="C94" s="632"/>
      <c r="D94" s="632"/>
      <c r="E94" s="632"/>
      <c r="F94" s="632"/>
      <c r="G94" s="632"/>
      <c r="H94" s="632"/>
      <c r="I94" s="632"/>
      <c r="J94" s="632"/>
      <c r="K94" s="19"/>
    </row>
    <row r="95" spans="1:11" ht="18" customHeight="1" x14ac:dyDescent="0.15">
      <c r="A95" s="628" t="s">
        <v>317</v>
      </c>
      <c r="B95" s="628"/>
      <c r="C95" s="628"/>
      <c r="D95" s="628"/>
      <c r="E95" s="628"/>
      <c r="F95" s="628"/>
      <c r="G95" s="628"/>
      <c r="H95" s="628"/>
      <c r="I95" s="628"/>
      <c r="J95" s="628"/>
      <c r="K95" s="19"/>
    </row>
    <row r="96" spans="1:11" ht="18" customHeight="1" thickBot="1" x14ac:dyDescent="0.2">
      <c r="A96" s="658"/>
      <c r="B96" s="658"/>
      <c r="C96" s="658"/>
      <c r="D96" s="658"/>
      <c r="E96" s="658"/>
      <c r="F96" s="658"/>
      <c r="G96" s="658"/>
      <c r="H96" s="658"/>
      <c r="I96" s="658"/>
      <c r="J96" s="658"/>
      <c r="K96" s="19"/>
    </row>
    <row r="97" spans="1:11" ht="18" customHeight="1" x14ac:dyDescent="0.15">
      <c r="A97" s="659" t="s">
        <v>43</v>
      </c>
      <c r="B97" s="660"/>
      <c r="C97" s="54"/>
      <c r="D97" s="54"/>
      <c r="E97" s="54"/>
      <c r="F97" s="54"/>
      <c r="G97" s="54"/>
      <c r="H97" s="54"/>
      <c r="I97" s="54"/>
      <c r="J97" s="55"/>
      <c r="K97" s="19"/>
    </row>
    <row r="98" spans="1:11" ht="18" customHeight="1" x14ac:dyDescent="0.15">
      <c r="A98" s="56"/>
      <c r="B98" s="18"/>
      <c r="C98" s="18"/>
      <c r="D98" s="18"/>
      <c r="E98" s="18"/>
      <c r="F98" s="18"/>
      <c r="G98" s="18"/>
      <c r="H98" s="18"/>
      <c r="I98" s="18"/>
      <c r="J98" s="57"/>
      <c r="K98" s="19"/>
    </row>
    <row r="99" spans="1:11" ht="18" customHeight="1" x14ac:dyDescent="0.15">
      <c r="A99" s="56"/>
      <c r="B99" s="18"/>
      <c r="C99" s="18"/>
      <c r="D99" s="18"/>
      <c r="E99" s="18"/>
      <c r="F99" s="18"/>
      <c r="G99" s="18"/>
      <c r="H99" s="18"/>
      <c r="I99" s="18"/>
      <c r="J99" s="57"/>
      <c r="K99" s="19"/>
    </row>
    <row r="100" spans="1:11" ht="18" customHeight="1" x14ac:dyDescent="0.15">
      <c r="A100" s="56"/>
      <c r="B100" s="18"/>
      <c r="C100" s="18"/>
      <c r="D100" s="18"/>
      <c r="E100" s="18"/>
      <c r="F100" s="18"/>
      <c r="G100" s="18"/>
      <c r="H100" s="18"/>
      <c r="I100" s="18"/>
      <c r="J100" s="57"/>
      <c r="K100" s="19"/>
    </row>
    <row r="101" spans="1:11" ht="18" customHeight="1" x14ac:dyDescent="0.15">
      <c r="A101" s="56"/>
      <c r="B101" s="18"/>
      <c r="C101" s="18"/>
      <c r="D101" s="18"/>
      <c r="E101" s="18"/>
      <c r="F101" s="18"/>
      <c r="G101" s="18"/>
      <c r="H101" s="18"/>
      <c r="I101" s="18"/>
      <c r="J101" s="57"/>
      <c r="K101" s="19"/>
    </row>
    <row r="102" spans="1:11" ht="18" customHeight="1" x14ac:dyDescent="0.15">
      <c r="A102" s="56"/>
      <c r="B102" s="18"/>
      <c r="C102" s="18"/>
      <c r="D102" s="18"/>
      <c r="E102" s="18"/>
      <c r="F102" s="18"/>
      <c r="G102" s="18"/>
      <c r="H102" s="18"/>
      <c r="I102" s="18"/>
      <c r="J102" s="57"/>
      <c r="K102" s="19"/>
    </row>
    <row r="103" spans="1:11" ht="18" customHeight="1" x14ac:dyDescent="0.15">
      <c r="A103" s="56"/>
      <c r="B103" s="18"/>
      <c r="C103" s="18"/>
      <c r="D103" s="18"/>
      <c r="E103" s="18"/>
      <c r="F103" s="18"/>
      <c r="G103" s="18"/>
      <c r="H103" s="18"/>
      <c r="I103" s="18"/>
      <c r="J103" s="57"/>
      <c r="K103" s="19"/>
    </row>
    <row r="104" spans="1:11" ht="18" customHeight="1" x14ac:dyDescent="0.15">
      <c r="A104" s="56"/>
      <c r="B104" s="18"/>
      <c r="C104" s="18"/>
      <c r="D104" s="18"/>
      <c r="E104" s="18"/>
      <c r="F104" s="18"/>
      <c r="G104" s="18"/>
      <c r="H104" s="18"/>
      <c r="I104" s="18"/>
      <c r="J104" s="57"/>
      <c r="K104" s="19"/>
    </row>
    <row r="105" spans="1:11" ht="18" customHeight="1" x14ac:dyDescent="0.15">
      <c r="A105" s="56"/>
      <c r="B105" s="18"/>
      <c r="C105" s="18"/>
      <c r="D105" s="18"/>
      <c r="E105" s="18"/>
      <c r="F105" s="18"/>
      <c r="G105" s="18"/>
      <c r="H105" s="18"/>
      <c r="I105" s="18"/>
      <c r="J105" s="57"/>
      <c r="K105" s="19"/>
    </row>
    <row r="106" spans="1:11" ht="18" customHeight="1" x14ac:dyDescent="0.15">
      <c r="A106" s="56"/>
      <c r="B106" s="18"/>
      <c r="C106" s="18"/>
      <c r="D106" s="18"/>
      <c r="E106" s="18"/>
      <c r="F106" s="18"/>
      <c r="G106" s="18"/>
      <c r="H106" s="18"/>
      <c r="I106" s="18"/>
      <c r="J106" s="57"/>
      <c r="K106" s="19"/>
    </row>
    <row r="107" spans="1:11" ht="18" customHeight="1" x14ac:dyDescent="0.15">
      <c r="A107" s="66"/>
      <c r="B107" s="18"/>
      <c r="C107" s="18"/>
      <c r="D107" s="18"/>
      <c r="E107" s="18"/>
      <c r="F107" s="18"/>
      <c r="G107" s="18"/>
      <c r="H107" s="18"/>
      <c r="I107" s="18"/>
      <c r="J107" s="57"/>
      <c r="K107" s="19"/>
    </row>
    <row r="108" spans="1:11" ht="18" customHeight="1" x14ac:dyDescent="0.15">
      <c r="A108" s="56"/>
      <c r="B108" s="18"/>
      <c r="C108" s="18"/>
      <c r="D108" s="18"/>
      <c r="E108" s="18"/>
      <c r="F108" s="18"/>
      <c r="G108" s="18"/>
      <c r="H108" s="18"/>
      <c r="I108" s="18"/>
      <c r="J108" s="57"/>
      <c r="K108" s="19"/>
    </row>
    <row r="109" spans="1:11" ht="18" customHeight="1" x14ac:dyDescent="0.15">
      <c r="A109" s="56"/>
      <c r="B109" s="672" t="s">
        <v>343</v>
      </c>
      <c r="C109" s="672"/>
      <c r="D109" s="672"/>
      <c r="E109" s="672"/>
      <c r="F109" s="672"/>
      <c r="G109" s="672"/>
      <c r="H109" s="672"/>
      <c r="I109" s="672"/>
      <c r="J109" s="57"/>
      <c r="K109" s="19"/>
    </row>
    <row r="110" spans="1:11" ht="18" customHeight="1" x14ac:dyDescent="0.15">
      <c r="A110" s="56"/>
      <c r="B110" s="672"/>
      <c r="C110" s="672"/>
      <c r="D110" s="672"/>
      <c r="E110" s="672"/>
      <c r="F110" s="672"/>
      <c r="G110" s="672"/>
      <c r="H110" s="672"/>
      <c r="I110" s="672"/>
      <c r="J110" s="57"/>
      <c r="K110" s="19"/>
    </row>
    <row r="111" spans="1:11" ht="18" customHeight="1" x14ac:dyDescent="0.15">
      <c r="A111" s="56"/>
      <c r="B111" s="672"/>
      <c r="C111" s="672"/>
      <c r="D111" s="672"/>
      <c r="E111" s="672"/>
      <c r="F111" s="672"/>
      <c r="G111" s="672"/>
      <c r="H111" s="672"/>
      <c r="I111" s="672"/>
      <c r="J111" s="57"/>
      <c r="K111" s="19"/>
    </row>
    <row r="112" spans="1:11" ht="18" customHeight="1" x14ac:dyDescent="0.15">
      <c r="A112" s="56"/>
      <c r="B112" s="767" t="s">
        <v>384</v>
      </c>
      <c r="C112" s="767"/>
      <c r="D112" s="767"/>
      <c r="E112" s="767"/>
      <c r="F112" s="767"/>
      <c r="G112" s="767"/>
      <c r="H112" s="767"/>
      <c r="I112" s="767"/>
      <c r="J112" s="57"/>
      <c r="K112" s="19"/>
    </row>
    <row r="113" spans="1:11" ht="18" customHeight="1" x14ac:dyDescent="0.15">
      <c r="A113" s="56"/>
      <c r="B113" s="18"/>
      <c r="C113" s="18"/>
      <c r="D113" s="18"/>
      <c r="E113" s="18"/>
      <c r="F113" s="18"/>
      <c r="G113" s="18"/>
      <c r="H113" s="18"/>
      <c r="I113" s="18"/>
      <c r="J113" s="57"/>
      <c r="K113" s="19"/>
    </row>
    <row r="114" spans="1:11" ht="18" customHeight="1" x14ac:dyDescent="0.15">
      <c r="A114" s="56"/>
      <c r="B114" s="18"/>
      <c r="C114" s="18"/>
      <c r="D114" s="18"/>
      <c r="E114" s="18"/>
      <c r="F114" s="18"/>
      <c r="G114" s="18"/>
      <c r="H114" s="18"/>
      <c r="I114" s="18"/>
      <c r="J114" s="57"/>
      <c r="K114" s="19"/>
    </row>
    <row r="115" spans="1:11" ht="18" customHeight="1" x14ac:dyDescent="0.15">
      <c r="A115" s="56"/>
      <c r="B115" s="18"/>
      <c r="C115" s="18"/>
      <c r="D115" s="18"/>
      <c r="E115" s="18"/>
      <c r="F115" s="18"/>
      <c r="G115" s="18"/>
      <c r="H115" s="18"/>
      <c r="I115" s="18"/>
      <c r="J115" s="57"/>
      <c r="K115" s="19"/>
    </row>
    <row r="116" spans="1:11" ht="18" customHeight="1" x14ac:dyDescent="0.15">
      <c r="A116" s="56"/>
      <c r="B116" s="18"/>
      <c r="C116" s="18"/>
      <c r="D116" s="18"/>
      <c r="E116" s="18"/>
      <c r="F116" s="18"/>
      <c r="G116" s="18"/>
      <c r="H116" s="18"/>
      <c r="I116" s="18"/>
      <c r="J116" s="57"/>
      <c r="K116" s="19"/>
    </row>
    <row r="117" spans="1:11" ht="18" customHeight="1" x14ac:dyDescent="0.15">
      <c r="A117" s="56"/>
      <c r="B117" s="18"/>
      <c r="C117" s="18"/>
      <c r="D117" s="18"/>
      <c r="E117" s="18"/>
      <c r="F117" s="18"/>
      <c r="G117" s="18"/>
      <c r="H117" s="18"/>
      <c r="I117" s="18"/>
      <c r="J117" s="57"/>
      <c r="K117" s="19"/>
    </row>
    <row r="118" spans="1:11" ht="18" customHeight="1" x14ac:dyDescent="0.15">
      <c r="A118" s="56"/>
      <c r="B118" s="18"/>
      <c r="C118" s="18"/>
      <c r="D118" s="18"/>
      <c r="E118" s="18"/>
      <c r="F118" s="18"/>
      <c r="G118" s="18"/>
      <c r="H118" s="18"/>
      <c r="I118" s="18"/>
      <c r="J118" s="57"/>
      <c r="K118" s="19"/>
    </row>
    <row r="119" spans="1:11" ht="18" customHeight="1" x14ac:dyDescent="0.15">
      <c r="A119" s="56"/>
      <c r="B119" s="18"/>
      <c r="C119" s="18"/>
      <c r="D119" s="18"/>
      <c r="E119" s="18"/>
      <c r="F119" s="18"/>
      <c r="G119" s="18"/>
      <c r="H119" s="18"/>
      <c r="I119" s="18"/>
      <c r="J119" s="57"/>
      <c r="K119" s="19"/>
    </row>
    <row r="120" spans="1:11" ht="18" customHeight="1" x14ac:dyDescent="0.15">
      <c r="A120" s="56"/>
      <c r="B120" s="18"/>
      <c r="C120" s="18"/>
      <c r="D120" s="18"/>
      <c r="E120" s="18"/>
      <c r="F120" s="18"/>
      <c r="G120" s="18"/>
      <c r="H120" s="18"/>
      <c r="I120" s="18"/>
      <c r="J120" s="57"/>
      <c r="K120" s="19"/>
    </row>
    <row r="121" spans="1:11" ht="18" customHeight="1" x14ac:dyDescent="0.15">
      <c r="A121" s="56"/>
      <c r="B121" s="18"/>
      <c r="C121" s="18"/>
      <c r="D121" s="18"/>
      <c r="E121" s="18"/>
      <c r="F121" s="18"/>
      <c r="G121" s="18"/>
      <c r="H121" s="18"/>
      <c r="I121" s="18"/>
      <c r="J121" s="57"/>
      <c r="K121" s="19"/>
    </row>
    <row r="122" spans="1:11" ht="18" customHeight="1" x14ac:dyDescent="0.15">
      <c r="A122" s="56"/>
      <c r="B122" s="18"/>
      <c r="C122" s="18"/>
      <c r="D122" s="18"/>
      <c r="E122" s="18"/>
      <c r="F122" s="18"/>
      <c r="G122" s="18"/>
      <c r="H122" s="18"/>
      <c r="I122" s="18"/>
      <c r="J122" s="57"/>
      <c r="K122" s="19"/>
    </row>
    <row r="123" spans="1:11" ht="18" customHeight="1" x14ac:dyDescent="0.15">
      <c r="A123" s="56"/>
      <c r="B123" s="18"/>
      <c r="C123" s="18"/>
      <c r="D123" s="18"/>
      <c r="E123" s="18"/>
      <c r="F123" s="18"/>
      <c r="G123" s="18"/>
      <c r="H123" s="18"/>
      <c r="I123" s="18"/>
      <c r="J123" s="57"/>
      <c r="K123" s="19"/>
    </row>
    <row r="124" spans="1:11" ht="18" customHeight="1" x14ac:dyDescent="0.15">
      <c r="A124" s="56"/>
      <c r="B124" s="18"/>
      <c r="C124" s="18"/>
      <c r="D124" s="18"/>
      <c r="E124" s="18"/>
      <c r="F124" s="18"/>
      <c r="G124" s="18"/>
      <c r="H124" s="18"/>
      <c r="I124" s="18"/>
      <c r="J124" s="57"/>
      <c r="K124" s="19"/>
    </row>
    <row r="125" spans="1:11" ht="18" customHeight="1" x14ac:dyDescent="0.15">
      <c r="A125" s="56"/>
      <c r="B125" s="18"/>
      <c r="C125" s="18"/>
      <c r="D125" s="18"/>
      <c r="E125" s="18"/>
      <c r="F125" s="18"/>
      <c r="G125" s="18"/>
      <c r="H125" s="18"/>
      <c r="I125" s="18"/>
      <c r="J125" s="57"/>
      <c r="K125" s="19"/>
    </row>
    <row r="126" spans="1:11" ht="18" customHeight="1" x14ac:dyDescent="0.15">
      <c r="A126" s="56"/>
      <c r="B126" s="18"/>
      <c r="C126" s="18"/>
      <c r="D126" s="18"/>
      <c r="E126" s="18"/>
      <c r="F126" s="18"/>
      <c r="G126" s="18"/>
      <c r="H126" s="18"/>
      <c r="I126" s="18"/>
      <c r="J126" s="57"/>
      <c r="K126" s="19"/>
    </row>
    <row r="127" spans="1:11" ht="18" customHeight="1" x14ac:dyDescent="0.15">
      <c r="A127" s="56"/>
      <c r="B127" s="18"/>
      <c r="C127" s="18"/>
      <c r="D127" s="18"/>
      <c r="E127" s="18"/>
      <c r="F127" s="18"/>
      <c r="G127" s="18"/>
      <c r="H127" s="18"/>
      <c r="I127" s="18"/>
      <c r="J127" s="57"/>
      <c r="K127" s="19"/>
    </row>
    <row r="128" spans="1:11" ht="18" customHeight="1" x14ac:dyDescent="0.15">
      <c r="A128" s="56"/>
      <c r="B128" s="18"/>
      <c r="C128" s="18"/>
      <c r="D128" s="18"/>
      <c r="E128" s="18"/>
      <c r="F128" s="18"/>
      <c r="G128" s="18"/>
      <c r="H128" s="18"/>
      <c r="I128" s="18"/>
      <c r="J128" s="57"/>
      <c r="K128" s="19"/>
    </row>
    <row r="129" spans="1:16" ht="18" customHeight="1" x14ac:dyDescent="0.15">
      <c r="A129" s="56"/>
      <c r="B129" s="18"/>
      <c r="C129" s="18"/>
      <c r="D129" s="18"/>
      <c r="E129" s="18"/>
      <c r="F129" s="18"/>
      <c r="G129" s="18"/>
      <c r="H129" s="18"/>
      <c r="I129" s="18"/>
      <c r="J129" s="57"/>
      <c r="K129" s="19"/>
    </row>
    <row r="130" spans="1:16" ht="18" customHeight="1" x14ac:dyDescent="0.15">
      <c r="A130" s="56"/>
      <c r="B130" s="18"/>
      <c r="C130" s="18"/>
      <c r="D130" s="18"/>
      <c r="E130" s="18"/>
      <c r="F130" s="18"/>
      <c r="G130" s="18"/>
      <c r="H130" s="18"/>
      <c r="I130" s="18"/>
      <c r="J130" s="57"/>
      <c r="K130" s="19"/>
    </row>
    <row r="131" spans="1:16" ht="18" customHeight="1" x14ac:dyDescent="0.15">
      <c r="A131" s="56"/>
      <c r="B131" s="18"/>
      <c r="C131" s="18"/>
      <c r="D131" s="18"/>
      <c r="E131" s="18"/>
      <c r="F131" s="18"/>
      <c r="G131" s="18"/>
      <c r="H131" s="18"/>
      <c r="I131" s="18"/>
      <c r="J131" s="57"/>
      <c r="K131" s="19"/>
    </row>
    <row r="132" spans="1:16" ht="18" customHeight="1" x14ac:dyDescent="0.15">
      <c r="A132" s="56"/>
      <c r="B132" s="18"/>
      <c r="C132" s="18"/>
      <c r="D132" s="18"/>
      <c r="E132" s="18"/>
      <c r="F132" s="18"/>
      <c r="G132" s="18"/>
      <c r="H132" s="18"/>
      <c r="I132" s="18"/>
      <c r="J132" s="57"/>
      <c r="K132" s="19"/>
    </row>
    <row r="133" spans="1:16" ht="18" customHeight="1" x14ac:dyDescent="0.15">
      <c r="A133" s="56"/>
      <c r="B133" s="18"/>
      <c r="C133" s="18"/>
      <c r="D133" s="18"/>
      <c r="E133" s="18"/>
      <c r="F133" s="18"/>
      <c r="G133" s="18"/>
      <c r="H133" s="18"/>
      <c r="I133" s="18"/>
      <c r="J133" s="57"/>
      <c r="K133" s="19"/>
    </row>
    <row r="134" spans="1:16" ht="18" customHeight="1" x14ac:dyDescent="0.15">
      <c r="A134" s="56"/>
      <c r="B134" s="132" t="s">
        <v>121</v>
      </c>
      <c r="C134" s="133"/>
      <c r="D134" s="810">
        <f>入力シート!C12</f>
        <v>0</v>
      </c>
      <c r="E134" s="811"/>
      <c r="F134" s="811"/>
      <c r="G134" s="811"/>
      <c r="H134" s="136"/>
      <c r="I134" s="133"/>
      <c r="J134" s="57"/>
      <c r="K134" s="19"/>
    </row>
    <row r="135" spans="1:16" ht="18" customHeight="1" x14ac:dyDescent="0.15">
      <c r="A135" s="56"/>
      <c r="B135" s="134" t="s">
        <v>122</v>
      </c>
      <c r="C135" s="135"/>
      <c r="D135" s="812">
        <f>入力シート!C95</f>
        <v>0</v>
      </c>
      <c r="E135" s="813"/>
      <c r="F135" s="813"/>
      <c r="G135" s="813"/>
      <c r="H135" s="136"/>
      <c r="I135" s="133"/>
      <c r="J135" s="57"/>
      <c r="K135" s="19"/>
    </row>
    <row r="136" spans="1:16" ht="18" customHeight="1" thickBot="1" x14ac:dyDescent="0.2">
      <c r="A136" s="23"/>
      <c r="B136" s="24"/>
      <c r="C136" s="24"/>
      <c r="D136" s="24"/>
      <c r="E136" s="24"/>
      <c r="F136" s="24"/>
      <c r="G136" s="24"/>
      <c r="H136" s="24"/>
      <c r="I136" s="24"/>
      <c r="J136" s="58"/>
      <c r="K136" s="19"/>
    </row>
    <row r="137" spans="1:16" ht="18" customHeight="1" x14ac:dyDescent="0.15">
      <c r="A137" s="19"/>
      <c r="B137" s="19"/>
      <c r="C137" s="19"/>
      <c r="D137" s="19"/>
      <c r="E137" s="19"/>
      <c r="F137" s="19"/>
      <c r="G137" s="19"/>
      <c r="H137" s="19"/>
      <c r="I137" s="19"/>
      <c r="J137" s="249" t="s">
        <v>227</v>
      </c>
      <c r="K137" s="19"/>
    </row>
    <row r="138" spans="1:16" ht="17.25" x14ac:dyDescent="0.15">
      <c r="A138" s="627" t="s">
        <v>44</v>
      </c>
      <c r="B138" s="627"/>
      <c r="C138" s="627"/>
      <c r="D138" s="627"/>
      <c r="E138" s="627"/>
      <c r="F138" s="627"/>
      <c r="G138" s="627"/>
      <c r="H138" s="627"/>
      <c r="I138" s="627"/>
      <c r="J138" s="627"/>
      <c r="K138" s="10"/>
    </row>
    <row r="139" spans="1:16" ht="18" customHeight="1" x14ac:dyDescent="0.15">
      <c r="A139" s="641" t="s">
        <v>81</v>
      </c>
      <c r="B139" s="641"/>
      <c r="C139" s="641"/>
      <c r="D139" s="641"/>
      <c r="E139" s="641"/>
      <c r="F139" s="641"/>
      <c r="G139" s="641"/>
      <c r="H139" s="641"/>
      <c r="I139" s="641"/>
      <c r="J139" s="641"/>
      <c r="K139" s="12"/>
    </row>
    <row r="140" spans="1:16" ht="18" customHeight="1" x14ac:dyDescent="0.15">
      <c r="A140" s="64"/>
      <c r="B140" s="64"/>
      <c r="C140" s="64"/>
      <c r="D140" s="64"/>
      <c r="E140" s="64"/>
      <c r="F140" s="64"/>
      <c r="G140" s="64"/>
      <c r="H140" s="64"/>
      <c r="I140" s="64"/>
      <c r="J140" s="64"/>
      <c r="K140" s="65"/>
    </row>
    <row r="141" spans="1:16" ht="18" customHeight="1" thickBot="1" x14ac:dyDescent="0.2">
      <c r="A141" s="661" t="s">
        <v>45</v>
      </c>
      <c r="B141" s="661"/>
      <c r="C141" s="661"/>
      <c r="D141" s="661"/>
      <c r="E141" s="661"/>
      <c r="F141" s="661"/>
      <c r="G141" s="661"/>
      <c r="H141" s="661"/>
      <c r="I141" s="661"/>
      <c r="J141" s="661"/>
      <c r="K141" s="12"/>
    </row>
    <row r="142" spans="1:16" ht="17.25" customHeight="1" thickBot="1" x14ac:dyDescent="0.2">
      <c r="A142" s="647" t="s">
        <v>280</v>
      </c>
      <c r="B142" s="649"/>
      <c r="C142" s="649"/>
      <c r="D142" s="649"/>
      <c r="E142" s="650"/>
      <c r="F142" s="5"/>
      <c r="G142" s="646" t="s">
        <v>281</v>
      </c>
      <c r="H142" s="647"/>
      <c r="I142" s="646" t="s">
        <v>282</v>
      </c>
      <c r="J142" s="646"/>
      <c r="K142" s="39"/>
    </row>
    <row r="143" spans="1:16" ht="15.95" customHeight="1" x14ac:dyDescent="0.15">
      <c r="A143" s="330" t="str">
        <f>'出力シート（タイムライン）'!M48</f>
        <v>□大雨注意報　警戒レベル２</v>
      </c>
      <c r="B143" s="331"/>
      <c r="C143" s="331"/>
      <c r="D143" s="331"/>
      <c r="E143" s="332"/>
      <c r="F143" s="648"/>
      <c r="G143" s="611" t="str">
        <f>'出力シート（タイムライン）'!Q48</f>
        <v>□防災情報の収集</v>
      </c>
      <c r="H143" s="612"/>
      <c r="I143" s="611" t="str">
        <f>'出力シート（タイムライン）'!U48</f>
        <v>□園長、施設長</v>
      </c>
      <c r="J143" s="612"/>
      <c r="K143" s="40"/>
      <c r="L143" s="645"/>
      <c r="M143" s="645"/>
      <c r="N143" s="645"/>
      <c r="O143" s="645"/>
      <c r="P143" s="645"/>
    </row>
    <row r="144" spans="1:16" ht="15.95" customHeight="1" x14ac:dyDescent="0.15">
      <c r="A144" s="330" t="str">
        <f>'出力シート（タイムライン）'!M49</f>
        <v>□洪水注意報</v>
      </c>
      <c r="B144" s="331"/>
      <c r="C144" s="331"/>
      <c r="D144" s="331"/>
      <c r="E144" s="332"/>
      <c r="F144" s="648"/>
      <c r="G144" s="613" t="str">
        <f>'出力シート（タイムライン）'!Q49</f>
        <v>□浸水防止対策の準備</v>
      </c>
      <c r="H144" s="614"/>
      <c r="I144" s="613" t="str">
        <f>'出力シート（タイムライン）'!U49</f>
        <v>□副園長、副施設長</v>
      </c>
      <c r="J144" s="614"/>
      <c r="K144" s="93"/>
      <c r="L144" s="382"/>
      <c r="M144" s="18"/>
      <c r="N144" s="18"/>
      <c r="O144" s="18"/>
      <c r="P144" s="18"/>
    </row>
    <row r="145" spans="1:20" ht="15.95" customHeight="1" x14ac:dyDescent="0.15">
      <c r="A145" s="330" t="str">
        <f>'出力シート（タイムライン）'!M50</f>
        <v>□氾濫注意水位超過(方谷3.8m、高梁4.4m、広瀬5.8m、成羽4.0m)</v>
      </c>
      <c r="B145" s="331"/>
      <c r="C145" s="331"/>
      <c r="D145" s="331"/>
      <c r="E145" s="332"/>
      <c r="F145" s="648"/>
      <c r="G145" s="613" t="str">
        <f>'出力シート（タイムライン）'!Q50</f>
        <v>□幹部職員の参集</v>
      </c>
      <c r="H145" s="614"/>
      <c r="I145" s="613" t="str">
        <f>'出力シート（タイムライン）'!U50</f>
        <v>□副園長、副施設長</v>
      </c>
      <c r="J145" s="614"/>
      <c r="K145" s="93"/>
      <c r="L145" s="382"/>
      <c r="M145" s="651"/>
      <c r="N145" s="651"/>
      <c r="O145" s="651"/>
      <c r="P145" s="651"/>
    </row>
    <row r="146" spans="1:20" ht="15.95" customHeight="1" x14ac:dyDescent="0.15">
      <c r="A146" s="330" t="str">
        <f>'出力シート（タイムライン）'!M51</f>
        <v/>
      </c>
      <c r="B146" s="331"/>
      <c r="C146" s="331"/>
      <c r="D146" s="331"/>
      <c r="E146" s="332"/>
      <c r="F146" s="648"/>
      <c r="G146" s="613" t="str">
        <f>'出力シート（タイムライン）'!Q51</f>
        <v>□参集職員への事前連絡</v>
      </c>
      <c r="H146" s="614"/>
      <c r="I146" s="613" t="str">
        <f>'出力シート（タイムライン）'!U51</f>
        <v>□副園長、副施設長</v>
      </c>
      <c r="J146" s="614"/>
      <c r="K146" s="93"/>
      <c r="L146" s="382"/>
      <c r="M146" s="651"/>
      <c r="N146" s="651"/>
      <c r="O146" s="651"/>
      <c r="P146" s="651"/>
    </row>
    <row r="147" spans="1:20" ht="15.95" customHeight="1" x14ac:dyDescent="0.15">
      <c r="A147" s="330" t="str">
        <f>'出力シート（タイムライン）'!M52</f>
        <v/>
      </c>
      <c r="B147" s="331"/>
      <c r="C147" s="331"/>
      <c r="D147" s="331"/>
      <c r="E147" s="332"/>
      <c r="F147" s="648"/>
      <c r="G147" s="613" t="str">
        <f>'出力シート（タイムライン）'!Q52</f>
        <v>□持出し品のチェック</v>
      </c>
      <c r="H147" s="614"/>
      <c r="I147" s="613" t="str">
        <f>'出力シート（タイムライン）'!U52</f>
        <v>□副園長、副施設長</v>
      </c>
      <c r="J147" s="614"/>
      <c r="K147" s="93"/>
      <c r="L147" s="382"/>
      <c r="M147" s="651"/>
      <c r="N147" s="651"/>
      <c r="O147" s="651"/>
      <c r="P147" s="651"/>
    </row>
    <row r="148" spans="1:20" ht="15.95" customHeight="1" x14ac:dyDescent="0.15">
      <c r="A148" s="330" t="str">
        <f>'出力シート（タイムライン）'!M53</f>
        <v/>
      </c>
      <c r="B148" s="331"/>
      <c r="C148" s="331"/>
      <c r="D148" s="331"/>
      <c r="E148" s="332"/>
      <c r="F148" s="648"/>
      <c r="G148" s="613" t="str">
        <f>'出力シート（タイムライン）'!Q53</f>
        <v>□避難路の確認</v>
      </c>
      <c r="H148" s="614"/>
      <c r="I148" s="613" t="str">
        <f>'出力シート（タイムライン）'!U53</f>
        <v>□誘導職員</v>
      </c>
      <c r="J148" s="614"/>
      <c r="K148" s="93"/>
      <c r="L148" s="382"/>
      <c r="M148" s="651"/>
      <c r="N148" s="651"/>
      <c r="O148" s="651"/>
      <c r="P148" s="651"/>
    </row>
    <row r="149" spans="1:20" ht="15.95" customHeight="1" x14ac:dyDescent="0.15">
      <c r="A149" s="330" t="str">
        <f>'出力シート（タイムライン）'!M54</f>
        <v/>
      </c>
      <c r="B149" s="331"/>
      <c r="C149" s="331"/>
      <c r="D149" s="331"/>
      <c r="E149" s="332"/>
      <c r="F149" s="648"/>
      <c r="G149" s="613" t="str">
        <f>'出力シート（タイムライン）'!Q54</f>
        <v>□利用者への注意喚起</v>
      </c>
      <c r="H149" s="614"/>
      <c r="I149" s="613" t="str">
        <f>'出力シート（タイムライン）'!U54</f>
        <v>□職員全員</v>
      </c>
      <c r="J149" s="614"/>
      <c r="K149" s="93"/>
      <c r="L149" s="382"/>
      <c r="M149" s="651"/>
      <c r="N149" s="651"/>
      <c r="O149" s="651"/>
      <c r="P149" s="651"/>
    </row>
    <row r="150" spans="1:20" ht="15.95" customHeight="1" thickBot="1" x14ac:dyDescent="0.2">
      <c r="A150" s="333" t="str">
        <f>'出力シート（タイムライン）'!M55</f>
        <v/>
      </c>
      <c r="B150" s="334"/>
      <c r="C150" s="334"/>
      <c r="D150" s="334"/>
      <c r="E150" s="335"/>
      <c r="F150" s="648"/>
      <c r="G150" s="617" t="str">
        <f>'出力シート（タイムライン）'!Q55</f>
        <v/>
      </c>
      <c r="H150" s="618"/>
      <c r="I150" s="622"/>
      <c r="J150" s="623"/>
      <c r="K150" s="93"/>
      <c r="L150" s="382"/>
      <c r="M150" s="651"/>
      <c r="N150" s="651"/>
      <c r="O150" s="651"/>
      <c r="P150" s="651"/>
    </row>
    <row r="151" spans="1:20" ht="15.95" customHeight="1" thickBot="1" x14ac:dyDescent="0.2">
      <c r="A151" s="336"/>
      <c r="B151" s="337"/>
      <c r="C151" s="337"/>
      <c r="D151" s="337"/>
      <c r="E151" s="337"/>
      <c r="F151" s="338"/>
      <c r="G151" s="350"/>
      <c r="H151" s="350"/>
      <c r="I151" s="350"/>
      <c r="J151" s="350"/>
      <c r="K151" s="63"/>
      <c r="L151" s="383"/>
      <c r="M151" s="381"/>
      <c r="N151" s="381"/>
      <c r="O151" s="381"/>
      <c r="P151" s="381"/>
      <c r="R151" s="320"/>
      <c r="T151" s="320"/>
    </row>
    <row r="152" spans="1:20" ht="15.95" customHeight="1" x14ac:dyDescent="0.15">
      <c r="A152" s="619" t="str">
        <f>'出力シート（タイムライン）'!M58</f>
        <v>□大雨警報　　警戒レベル３</v>
      </c>
      <c r="B152" s="620"/>
      <c r="C152" s="620"/>
      <c r="D152" s="620"/>
      <c r="E152" s="621"/>
      <c r="F152" s="648"/>
      <c r="G152" s="668" t="str">
        <f>'出力シート（タイムライン）'!Q58</f>
        <v>□職員の参集</v>
      </c>
      <c r="H152" s="669"/>
      <c r="I152" s="611" t="str">
        <f>'出力シート（タイムライン）'!U58</f>
        <v>□園長、施設長</v>
      </c>
      <c r="J152" s="612"/>
      <c r="K152" s="41"/>
      <c r="L152" s="645"/>
      <c r="M152" s="645"/>
      <c r="N152" s="645"/>
      <c r="O152" s="645"/>
      <c r="P152" s="645"/>
      <c r="R152" s="320"/>
    </row>
    <row r="153" spans="1:20" ht="15.95" customHeight="1" x14ac:dyDescent="0.15">
      <c r="A153" s="599" t="str">
        <f>'出力シート（タイムライン）'!M59</f>
        <v>□洪水警報</v>
      </c>
      <c r="B153" s="600"/>
      <c r="C153" s="600"/>
      <c r="D153" s="600"/>
      <c r="E153" s="601"/>
      <c r="F153" s="648"/>
      <c r="G153" s="666" t="str">
        <f>'出力シート（タイムライン）'!Q59</f>
        <v>□土嚢の設置</v>
      </c>
      <c r="H153" s="667"/>
      <c r="I153" s="613" t="str">
        <f>'出力シート（タイムライン）'!U59</f>
        <v>□各担任</v>
      </c>
      <c r="J153" s="614"/>
      <c r="K153" s="41"/>
      <c r="L153" s="382"/>
      <c r="M153" s="663"/>
      <c r="N153" s="663"/>
      <c r="O153" s="663"/>
      <c r="P153" s="663"/>
      <c r="R153" s="320"/>
    </row>
    <row r="154" spans="1:20" ht="15.95" customHeight="1" x14ac:dyDescent="0.15">
      <c r="A154" s="599" t="str">
        <f>'出力シート（タイムライン）'!M60</f>
        <v>□土砂災害危険度情報　</v>
      </c>
      <c r="B154" s="600"/>
      <c r="C154" s="600"/>
      <c r="D154" s="600"/>
      <c r="E154" s="601"/>
      <c r="F154" s="648"/>
      <c r="G154" s="666" t="str">
        <f>'出力シート（タイムライン）'!Q60</f>
        <v>□止水板の設置</v>
      </c>
      <c r="H154" s="667"/>
      <c r="I154" s="613" t="str">
        <f>'出力シート（タイムライン）'!U60</f>
        <v>□主任</v>
      </c>
      <c r="J154" s="614"/>
      <c r="K154" s="41"/>
      <c r="L154" s="382"/>
      <c r="M154" s="663"/>
      <c r="N154" s="663"/>
      <c r="O154" s="663"/>
      <c r="P154" s="663"/>
    </row>
    <row r="155" spans="1:20" ht="15.95" customHeight="1" x14ac:dyDescent="0.15">
      <c r="A155" s="599" t="str">
        <f>'出力シート（タイムライン）'!M61</f>
        <v>□避難判断水位(方谷4.7m、高梁4.4m、広瀬5.8m、成羽4.0m)</v>
      </c>
      <c r="B155" s="600"/>
      <c r="C155" s="600"/>
      <c r="D155" s="600"/>
      <c r="E155" s="601"/>
      <c r="F155" s="648"/>
      <c r="G155" s="666" t="str">
        <f>'出力シート（タイムライン）'!Q61</f>
        <v>□利用者家族への引渡し</v>
      </c>
      <c r="H155" s="667"/>
      <c r="I155" s="613" t="str">
        <f>'出力シート（タイムライン）'!U61</f>
        <v>□園長、施設長</v>
      </c>
      <c r="J155" s="614"/>
      <c r="K155" s="41"/>
      <c r="L155" s="382"/>
      <c r="M155" s="664"/>
      <c r="N155" s="664"/>
      <c r="O155" s="664"/>
      <c r="P155" s="664"/>
    </row>
    <row r="156" spans="1:20" ht="15.95" customHeight="1" x14ac:dyDescent="0.15">
      <c r="A156" s="599" t="str">
        <f>'出力シート（タイムライン）'!M62</f>
        <v>□高齢者等避難  警戒レベル３</v>
      </c>
      <c r="B156" s="600"/>
      <c r="C156" s="600"/>
      <c r="D156" s="600"/>
      <c r="E156" s="601"/>
      <c r="F156" s="648"/>
      <c r="G156" s="666" t="str">
        <f>'出力シート（タイムライン）'!Q62</f>
        <v>□持出し品の準備</v>
      </c>
      <c r="H156" s="667"/>
      <c r="I156" s="613" t="str">
        <f>'出力シート（タイムライン）'!U62</f>
        <v>□全職員</v>
      </c>
      <c r="J156" s="614"/>
      <c r="K156" s="41"/>
      <c r="L156" s="382"/>
      <c r="M156" s="665"/>
      <c r="N156" s="665"/>
      <c r="O156" s="665"/>
      <c r="P156" s="665"/>
    </row>
    <row r="157" spans="1:20" ht="15.95" customHeight="1" x14ac:dyDescent="0.15">
      <c r="A157" s="330" t="str">
        <f>'出力シート（タイムライン）'!M63</f>
        <v/>
      </c>
      <c r="B157" s="331"/>
      <c r="C157" s="331"/>
      <c r="D157" s="331"/>
      <c r="E157" s="332"/>
      <c r="F157" s="648"/>
      <c r="G157" s="666" t="str">
        <f>'出力シート（タイムライン）'!Q63</f>
        <v>□利用休止の判断</v>
      </c>
      <c r="H157" s="667"/>
      <c r="I157" s="613" t="str">
        <f>'出力シート（タイムライン）'!U63</f>
        <v>□副園長、副施設長</v>
      </c>
      <c r="J157" s="614"/>
      <c r="K157" s="41"/>
      <c r="L157" s="382"/>
      <c r="M157" s="665"/>
      <c r="N157" s="665"/>
      <c r="O157" s="665"/>
      <c r="P157" s="665"/>
    </row>
    <row r="158" spans="1:20" ht="15.95" customHeight="1" x14ac:dyDescent="0.15">
      <c r="A158" s="330" t="str">
        <f>'出力シート（タイムライン）'!M64</f>
        <v/>
      </c>
      <c r="B158" s="331"/>
      <c r="C158" s="331"/>
      <c r="D158" s="331"/>
      <c r="E158" s="332"/>
      <c r="F158" s="648"/>
      <c r="G158" s="666" t="str">
        <f>'出力シート（タイムライン）'!Q64</f>
        <v>□持出し品を車両への積込</v>
      </c>
      <c r="H158" s="667"/>
      <c r="I158" s="613" t="str">
        <f>'出力シート（タイムライン）'!U64</f>
        <v>□全職員</v>
      </c>
      <c r="J158" s="614"/>
      <c r="K158" s="41"/>
      <c r="L158" s="382"/>
      <c r="M158" s="665"/>
      <c r="N158" s="665"/>
      <c r="O158" s="665"/>
      <c r="P158" s="665"/>
    </row>
    <row r="159" spans="1:20" ht="15.95" customHeight="1" x14ac:dyDescent="0.15">
      <c r="A159" s="330" t="str">
        <f>'出力シート（タイムライン）'!M65</f>
        <v/>
      </c>
      <c r="B159" s="331"/>
      <c r="C159" s="331"/>
      <c r="D159" s="331"/>
      <c r="E159" s="332"/>
      <c r="F159" s="648"/>
      <c r="G159" s="666"/>
      <c r="H159" s="667"/>
      <c r="I159" s="613" t="str">
        <f>'出力シート（タイムライン）'!U65</f>
        <v>□副園長、副施設長</v>
      </c>
      <c r="J159" s="614"/>
      <c r="K159" s="41"/>
      <c r="L159" s="382"/>
      <c r="M159" s="665"/>
      <c r="N159" s="665"/>
      <c r="O159" s="665"/>
      <c r="P159" s="665"/>
    </row>
    <row r="160" spans="1:20" ht="15.95" customHeight="1" x14ac:dyDescent="0.15">
      <c r="A160" s="330" t="str">
        <f>'出力シート（タイムライン）'!M67</f>
        <v/>
      </c>
      <c r="B160" s="331"/>
      <c r="C160" s="331"/>
      <c r="D160" s="331"/>
      <c r="E160" s="332"/>
      <c r="F160" s="648"/>
      <c r="G160" s="666"/>
      <c r="H160" s="667"/>
      <c r="I160" s="613"/>
      <c r="J160" s="614"/>
      <c r="K160" s="41"/>
      <c r="L160" s="382"/>
      <c r="M160" s="665"/>
      <c r="N160" s="665"/>
      <c r="O160" s="665"/>
      <c r="P160" s="665"/>
    </row>
    <row r="161" spans="1:16" ht="15.95" customHeight="1" thickBot="1" x14ac:dyDescent="0.2">
      <c r="A161" s="333"/>
      <c r="B161" s="334"/>
      <c r="C161" s="334"/>
      <c r="D161" s="334"/>
      <c r="E161" s="335"/>
      <c r="F161" s="648"/>
      <c r="G161" s="749"/>
      <c r="H161" s="750"/>
      <c r="I161" s="617"/>
      <c r="J161" s="618"/>
      <c r="K161" s="41"/>
      <c r="L161" s="382"/>
      <c r="M161" s="665"/>
      <c r="N161" s="665"/>
      <c r="O161" s="665"/>
      <c r="P161" s="665"/>
    </row>
    <row r="162" spans="1:16" ht="15.95" customHeight="1" thickBot="1" x14ac:dyDescent="0.2">
      <c r="A162" s="336"/>
      <c r="B162" s="339"/>
      <c r="C162" s="339"/>
      <c r="D162" s="339"/>
      <c r="E162" s="339"/>
      <c r="F162" s="338"/>
      <c r="G162" s="351"/>
      <c r="H162" s="351"/>
      <c r="I162" s="351"/>
      <c r="J162" s="351"/>
      <c r="K162" s="41"/>
      <c r="L162" s="383"/>
      <c r="M162" s="381"/>
      <c r="N162" s="381"/>
      <c r="O162" s="381"/>
      <c r="P162" s="381"/>
    </row>
    <row r="163" spans="1:16" ht="15.95" customHeight="1" x14ac:dyDescent="0.15">
      <c r="A163" s="761" t="str">
        <f>'出力シート（タイムライン）'!M68</f>
        <v>□避難指示  警戒レベル４</v>
      </c>
      <c r="B163" s="762"/>
      <c r="C163" s="762"/>
      <c r="D163" s="762"/>
      <c r="E163" s="763"/>
      <c r="F163" s="633"/>
      <c r="G163" s="611" t="str">
        <f>'出力シート（タイムライン）'!Q68</f>
        <v>□協定施設への移動開始</v>
      </c>
      <c r="H163" s="612"/>
      <c r="I163" s="611" t="str">
        <f>'出力シート（タイムライン）'!U68</f>
        <v>□園長、施設長</v>
      </c>
      <c r="J163" s="612"/>
      <c r="K163" s="40"/>
      <c r="L163" s="645"/>
      <c r="M163" s="645"/>
      <c r="N163" s="645"/>
      <c r="O163" s="645"/>
      <c r="P163" s="645"/>
    </row>
    <row r="164" spans="1:16" ht="15.95" customHeight="1" x14ac:dyDescent="0.15">
      <c r="A164" s="751" t="str">
        <f>'出力シート（タイムライン）'!M69</f>
        <v>□氾濫危険水位(方谷5.1m、高梁4.8m、広瀬6.9m、成羽4.4m)</v>
      </c>
      <c r="B164" s="752"/>
      <c r="C164" s="752"/>
      <c r="D164" s="752"/>
      <c r="E164" s="753"/>
      <c r="F164" s="633"/>
      <c r="G164" s="613" t="str">
        <f>'出力シート（タイムライン）'!Q69</f>
        <v>□グループ施設への移動開始</v>
      </c>
      <c r="H164" s="614"/>
      <c r="I164" s="755" t="str">
        <f>'出力シート（タイムライン）'!U69</f>
        <v>□避難誘導員</v>
      </c>
      <c r="J164" s="756"/>
      <c r="K164" s="40"/>
      <c r="L164" s="382"/>
      <c r="M164" s="663"/>
      <c r="N164" s="663"/>
      <c r="O164" s="663"/>
      <c r="P164" s="663"/>
    </row>
    <row r="165" spans="1:16" ht="15.95" customHeight="1" x14ac:dyDescent="0.15">
      <c r="A165" s="751" t="str">
        <f>'出力シート（タイムライン）'!M70</f>
        <v>□土砂災害警戒情報</v>
      </c>
      <c r="B165" s="752"/>
      <c r="C165" s="752"/>
      <c r="D165" s="752"/>
      <c r="E165" s="753"/>
      <c r="F165" s="633"/>
      <c r="G165" s="613" t="str">
        <f>'出力シート（タイムライン）'!Q70</f>
        <v>□屋内上層階へ退避開始</v>
      </c>
      <c r="H165" s="614"/>
      <c r="I165" s="755" t="str">
        <f>'出力シート（タイムライン）'!U70</f>
        <v>□避難誘導員</v>
      </c>
      <c r="J165" s="756"/>
      <c r="K165" s="93"/>
      <c r="L165" s="382"/>
      <c r="M165" s="663"/>
      <c r="N165" s="663"/>
      <c r="O165" s="663"/>
      <c r="P165" s="663"/>
    </row>
    <row r="166" spans="1:16" ht="15.95" customHeight="1" x14ac:dyDescent="0.15">
      <c r="A166" s="751" t="str">
        <f>'出力シート（タイムライン）'!M71</f>
        <v>□土砂災害危険度情報　</v>
      </c>
      <c r="B166" s="752"/>
      <c r="C166" s="752"/>
      <c r="D166" s="752"/>
      <c r="E166" s="753"/>
      <c r="F166" s="633"/>
      <c r="G166" s="613" t="str">
        <f>'出力シート（タイムライン）'!Q71</f>
        <v>□全員避難のチェック、施錠</v>
      </c>
      <c r="H166" s="614"/>
      <c r="I166" s="755" t="str">
        <f>'出力シート（タイムライン）'!U71</f>
        <v>□副園長、副施設長</v>
      </c>
      <c r="J166" s="756"/>
      <c r="K166" s="93"/>
      <c r="L166" s="382"/>
      <c r="M166" s="665"/>
      <c r="N166" s="665"/>
      <c r="O166" s="665"/>
      <c r="P166" s="665"/>
    </row>
    <row r="167" spans="1:16" ht="15.95" customHeight="1" x14ac:dyDescent="0.15">
      <c r="A167" s="751" t="str">
        <f>'出力シート（タイムライン）'!M72</f>
        <v/>
      </c>
      <c r="B167" s="752"/>
      <c r="C167" s="752"/>
      <c r="D167" s="752"/>
      <c r="E167" s="753"/>
      <c r="F167" s="633"/>
      <c r="G167" s="613" t="str">
        <f>'出力シート（タイムライン）'!Q72</f>
        <v>□利用者家族への避難開始連絡</v>
      </c>
      <c r="H167" s="614"/>
      <c r="I167" s="755" t="str">
        <f>'出力シート（タイムライン）'!U72</f>
        <v>□副園長、副施設長</v>
      </c>
      <c r="J167" s="756"/>
      <c r="K167" s="93"/>
      <c r="L167" s="382"/>
      <c r="M167" s="665"/>
      <c r="N167" s="665"/>
      <c r="O167" s="665"/>
      <c r="P167" s="665"/>
    </row>
    <row r="168" spans="1:16" ht="15.95" customHeight="1" x14ac:dyDescent="0.15">
      <c r="A168" s="751" t="str">
        <f>'出力シート（タイムライン）'!M73</f>
        <v/>
      </c>
      <c r="B168" s="752"/>
      <c r="C168" s="752"/>
      <c r="D168" s="752"/>
      <c r="E168" s="753"/>
      <c r="F168" s="633"/>
      <c r="G168" s="613" t="str">
        <f>'出力シート（タイムライン）'!Q73</f>
        <v>□従業員の避難開始</v>
      </c>
      <c r="H168" s="614"/>
      <c r="I168" s="755" t="str">
        <f>'出力シート（タイムライン）'!U73</f>
        <v>□園長、施設長</v>
      </c>
      <c r="J168" s="756"/>
      <c r="K168" s="93"/>
      <c r="L168" s="382"/>
      <c r="M168" s="665"/>
      <c r="N168" s="665"/>
      <c r="O168" s="665"/>
      <c r="P168" s="665"/>
    </row>
    <row r="169" spans="1:16" ht="15.95" customHeight="1" x14ac:dyDescent="0.15">
      <c r="A169" s="751" t="str">
        <f>'出力シート（タイムライン）'!M74</f>
        <v/>
      </c>
      <c r="B169" s="752"/>
      <c r="C169" s="752"/>
      <c r="D169" s="752"/>
      <c r="E169" s="753"/>
      <c r="F169" s="633"/>
      <c r="G169" s="613" t="str">
        <f>'出力シート（タイムライン）'!Q74</f>
        <v/>
      </c>
      <c r="H169" s="614"/>
      <c r="I169" s="755" t="str">
        <f>'出力シート（タイムライン）'!U74</f>
        <v/>
      </c>
      <c r="J169" s="756"/>
      <c r="K169" s="325"/>
      <c r="L169" s="382"/>
      <c r="M169" s="665"/>
      <c r="N169" s="665"/>
      <c r="O169" s="665"/>
      <c r="P169" s="665"/>
    </row>
    <row r="170" spans="1:16" ht="15.95" customHeight="1" x14ac:dyDescent="0.15">
      <c r="A170" s="751" t="str">
        <f>'出力シート（タイムライン）'!M75</f>
        <v/>
      </c>
      <c r="B170" s="752"/>
      <c r="C170" s="752"/>
      <c r="D170" s="752"/>
      <c r="E170" s="753"/>
      <c r="F170" s="633"/>
      <c r="G170" s="774" t="str">
        <f>'出力シート（タイムライン）'!Q75</f>
        <v/>
      </c>
      <c r="H170" s="775"/>
      <c r="I170" s="827" t="str">
        <f>'出力シート（タイムライン）'!U75</f>
        <v/>
      </c>
      <c r="J170" s="828"/>
      <c r="K170" s="325"/>
      <c r="L170" s="382"/>
      <c r="M170" s="665"/>
      <c r="N170" s="665"/>
      <c r="O170" s="665"/>
      <c r="P170" s="665"/>
    </row>
    <row r="171" spans="1:16" ht="15.95" customHeight="1" x14ac:dyDescent="0.15">
      <c r="A171" s="751" t="str">
        <f>'出力シート（タイムライン）'!M76</f>
        <v/>
      </c>
      <c r="B171" s="752"/>
      <c r="C171" s="752"/>
      <c r="D171" s="752"/>
      <c r="E171" s="753"/>
      <c r="F171" s="633"/>
      <c r="G171" s="613" t="str">
        <f>'出力シート（タイムライン）'!Q76</f>
        <v>□利用者避難完了の確認</v>
      </c>
      <c r="H171" s="614"/>
      <c r="I171" s="755" t="str">
        <f>'出力シート（タイムライン）'!U76</f>
        <v>□園長、施設長</v>
      </c>
      <c r="J171" s="756"/>
      <c r="K171" s="325"/>
      <c r="L171" s="382"/>
      <c r="M171" s="665"/>
      <c r="N171" s="665"/>
      <c r="O171" s="665"/>
      <c r="P171" s="665"/>
    </row>
    <row r="172" spans="1:16" ht="15.95" customHeight="1" x14ac:dyDescent="0.15">
      <c r="A172" s="751" t="str">
        <f>'出力シート（タイムライン）'!M77</f>
        <v/>
      </c>
      <c r="B172" s="752"/>
      <c r="C172" s="752"/>
      <c r="D172" s="752"/>
      <c r="E172" s="753"/>
      <c r="F172" s="633"/>
      <c r="G172" s="613" t="str">
        <f>'出力シート（タイムライン）'!Q77</f>
        <v>□従業員の安否確認</v>
      </c>
      <c r="H172" s="614"/>
      <c r="I172" s="755" t="str">
        <f>'出力シート（タイムライン）'!U77</f>
        <v>□全職員</v>
      </c>
      <c r="J172" s="756"/>
      <c r="K172" s="325"/>
      <c r="L172" s="382"/>
      <c r="M172" s="665"/>
      <c r="N172" s="665"/>
      <c r="O172" s="665"/>
      <c r="P172" s="665"/>
    </row>
    <row r="173" spans="1:16" ht="15.95" customHeight="1" x14ac:dyDescent="0.15">
      <c r="A173" s="751" t="str">
        <f>'出力シート（タイムライン）'!M78</f>
        <v/>
      </c>
      <c r="B173" s="752"/>
      <c r="C173" s="752"/>
      <c r="D173" s="752"/>
      <c r="E173" s="753"/>
      <c r="F173" s="633"/>
      <c r="G173" s="613" t="str">
        <f>'出力シート（タイムライン）'!Q78</f>
        <v>□利用者家族への避難先連絡</v>
      </c>
      <c r="H173" s="614"/>
      <c r="I173" s="755" t="str">
        <f>'出力シート（タイムライン）'!U78</f>
        <v>□避難誘導員</v>
      </c>
      <c r="J173" s="756"/>
      <c r="K173" s="325"/>
      <c r="L173" s="382"/>
      <c r="M173" s="665"/>
      <c r="N173" s="665"/>
      <c r="O173" s="665"/>
      <c r="P173" s="665"/>
    </row>
    <row r="174" spans="1:16" ht="15.95" customHeight="1" x14ac:dyDescent="0.15">
      <c r="A174" s="751" t="str">
        <f>'出力シート（タイムライン）'!M79</f>
        <v/>
      </c>
      <c r="B174" s="752"/>
      <c r="C174" s="752"/>
      <c r="D174" s="752"/>
      <c r="E174" s="753"/>
      <c r="F174" s="633"/>
      <c r="G174" s="613" t="str">
        <f>'出力シート（タイムライン）'!Q79</f>
        <v>□急病人の緊急搬送要請</v>
      </c>
      <c r="H174" s="614"/>
      <c r="I174" s="755" t="str">
        <f>'出力シート（タイムライン）'!U79</f>
        <v>□副園長、副施設長</v>
      </c>
      <c r="J174" s="756"/>
      <c r="K174" s="93"/>
      <c r="L174" s="382"/>
      <c r="M174" s="665"/>
      <c r="N174" s="665"/>
      <c r="O174" s="665"/>
      <c r="P174" s="665"/>
    </row>
    <row r="175" spans="1:16" ht="15.95" customHeight="1" x14ac:dyDescent="0.15">
      <c r="A175" s="751" t="str">
        <f>'出力シート（タイムライン）'!M80</f>
        <v/>
      </c>
      <c r="B175" s="752"/>
      <c r="C175" s="752"/>
      <c r="D175" s="752"/>
      <c r="E175" s="753"/>
      <c r="F175" s="633"/>
      <c r="G175" s="613" t="str">
        <f>'出力シート（タイムライン）'!Q80</f>
        <v/>
      </c>
      <c r="H175" s="614"/>
      <c r="I175" s="755" t="str">
        <f>'出力シート（タイムライン）'!U80</f>
        <v/>
      </c>
      <c r="J175" s="756"/>
      <c r="K175" s="93"/>
      <c r="L175" s="382"/>
      <c r="M175" s="665"/>
      <c r="N175" s="665"/>
      <c r="O175" s="665"/>
      <c r="P175" s="665"/>
    </row>
    <row r="176" spans="1:16" ht="15.95" customHeight="1" x14ac:dyDescent="0.15">
      <c r="A176" s="751" t="str">
        <f>'出力シート（タイムライン）'!M81</f>
        <v/>
      </c>
      <c r="B176" s="752"/>
      <c r="C176" s="752"/>
      <c r="D176" s="752"/>
      <c r="E176" s="753"/>
      <c r="F176" s="633"/>
      <c r="G176" s="774" t="str">
        <f>'出力シート（タイムライン）'!Q81</f>
        <v/>
      </c>
      <c r="H176" s="775"/>
      <c r="I176" s="757" t="str">
        <f>'出力シート（タイムライン）'!U81</f>
        <v/>
      </c>
      <c r="J176" s="758"/>
      <c r="K176" s="93"/>
      <c r="L176" s="382"/>
      <c r="M176" s="665"/>
      <c r="N176" s="665"/>
      <c r="O176" s="665"/>
      <c r="P176" s="665"/>
    </row>
    <row r="177" spans="1:11" ht="15.95" customHeight="1" x14ac:dyDescent="0.15">
      <c r="A177" s="771" t="str">
        <f>'出力シート（タイムライン）'!M82</f>
        <v>□緊急安全確保  警戒レベル５</v>
      </c>
      <c r="B177" s="772"/>
      <c r="C177" s="772"/>
      <c r="D177" s="772"/>
      <c r="E177" s="773"/>
      <c r="F177" s="340"/>
      <c r="G177" s="613" t="str">
        <f>'出力シート（タイムライン）'!Q82</f>
        <v>□利用者の安全確保・体調管理</v>
      </c>
      <c r="H177" s="614"/>
      <c r="I177" s="755" t="str">
        <f>'出力シート（タイムライン）'!U82</f>
        <v>□全職員</v>
      </c>
      <c r="J177" s="756"/>
      <c r="K177" s="93"/>
    </row>
    <row r="178" spans="1:11" ht="15.95" customHeight="1" x14ac:dyDescent="0.15">
      <c r="A178" s="751" t="str">
        <f>'出力シート（タイムライン）'!M83</f>
        <v>□特別警報</v>
      </c>
      <c r="B178" s="752"/>
      <c r="C178" s="752"/>
      <c r="D178" s="752"/>
      <c r="E178" s="753"/>
      <c r="F178" s="340"/>
      <c r="G178" s="613" t="str">
        <f>'出力シート（タイムライン）'!Q83</f>
        <v/>
      </c>
      <c r="H178" s="614"/>
      <c r="I178" s="755" t="str">
        <f>'出力シート（タイムライン）'!U83</f>
        <v/>
      </c>
      <c r="J178" s="756"/>
    </row>
    <row r="179" spans="1:11" ht="15.95" customHeight="1" x14ac:dyDescent="0.15">
      <c r="A179" s="751" t="str">
        <f>'出力シート（タイムライン）'!M84</f>
        <v>□記録的短時間大雨情報</v>
      </c>
      <c r="B179" s="752"/>
      <c r="C179" s="752"/>
      <c r="D179" s="752"/>
      <c r="E179" s="753"/>
      <c r="F179" s="340"/>
      <c r="G179" s="613" t="str">
        <f>'出力シート（タイムライン）'!Q84</f>
        <v/>
      </c>
      <c r="H179" s="614"/>
      <c r="I179" s="755" t="str">
        <f>'出力シート（タイムライン）'!U84</f>
        <v/>
      </c>
      <c r="J179" s="756"/>
    </row>
    <row r="180" spans="1:11" ht="15.95" customHeight="1" x14ac:dyDescent="0.15">
      <c r="A180" s="751" t="str">
        <f>'出力シート（タイムライン）'!M85</f>
        <v/>
      </c>
      <c r="B180" s="752"/>
      <c r="C180" s="752"/>
      <c r="D180" s="752"/>
      <c r="E180" s="753"/>
      <c r="F180" s="340"/>
      <c r="G180" s="613" t="str">
        <f>'出力シート（タイムライン）'!Q85</f>
        <v/>
      </c>
      <c r="H180" s="614"/>
      <c r="I180" s="755" t="str">
        <f>'出力シート（タイムライン）'!U85</f>
        <v/>
      </c>
      <c r="J180" s="756"/>
    </row>
    <row r="181" spans="1:11" ht="15.95" customHeight="1" x14ac:dyDescent="0.15">
      <c r="A181" s="751" t="str">
        <f>'出力シート（タイムライン）'!M86</f>
        <v/>
      </c>
      <c r="B181" s="752"/>
      <c r="C181" s="752"/>
      <c r="D181" s="752"/>
      <c r="E181" s="753"/>
      <c r="F181" s="340"/>
      <c r="G181" s="613" t="str">
        <f>'出力シート（タイムライン）'!Q86</f>
        <v/>
      </c>
      <c r="H181" s="614"/>
      <c r="I181" s="755" t="str">
        <f>'出力シート（タイムライン）'!U86</f>
        <v/>
      </c>
      <c r="J181" s="756"/>
    </row>
    <row r="182" spans="1:11" ht="15.95" customHeight="1" x14ac:dyDescent="0.15">
      <c r="A182" s="751" t="str">
        <f>'出力シート（タイムライン）'!M87</f>
        <v/>
      </c>
      <c r="B182" s="752"/>
      <c r="C182" s="752"/>
      <c r="D182" s="752"/>
      <c r="E182" s="753"/>
      <c r="F182" s="340"/>
      <c r="G182" s="613" t="str">
        <f>'出力シート（タイムライン）'!Q87</f>
        <v/>
      </c>
      <c r="H182" s="614"/>
      <c r="I182" s="755" t="str">
        <f>'出力シート（タイムライン）'!U87</f>
        <v/>
      </c>
      <c r="J182" s="756"/>
    </row>
    <row r="183" spans="1:11" ht="15.95" customHeight="1" x14ac:dyDescent="0.15">
      <c r="A183" s="751"/>
      <c r="B183" s="752"/>
      <c r="C183" s="752"/>
      <c r="D183" s="752"/>
      <c r="E183" s="753"/>
      <c r="F183" s="340"/>
      <c r="G183" s="613"/>
      <c r="H183" s="614"/>
      <c r="I183" s="755"/>
      <c r="J183" s="756"/>
    </row>
    <row r="184" spans="1:11" ht="15.95" customHeight="1" x14ac:dyDescent="0.15">
      <c r="A184" s="751"/>
      <c r="B184" s="752"/>
      <c r="C184" s="752"/>
      <c r="D184" s="752"/>
      <c r="E184" s="753"/>
      <c r="F184" s="340"/>
      <c r="G184" s="613"/>
      <c r="H184" s="614"/>
      <c r="I184" s="755"/>
      <c r="J184" s="756"/>
    </row>
    <row r="185" spans="1:11" ht="15.95" customHeight="1" thickBot="1" x14ac:dyDescent="0.2">
      <c r="A185" s="768"/>
      <c r="B185" s="769"/>
      <c r="C185" s="769"/>
      <c r="D185" s="769"/>
      <c r="E185" s="770"/>
      <c r="F185" s="340"/>
      <c r="G185" s="617"/>
      <c r="H185" s="618"/>
      <c r="I185" s="759"/>
      <c r="J185" s="760"/>
    </row>
    <row r="186" spans="1:11" ht="17.25" customHeight="1" x14ac:dyDescent="0.15">
      <c r="A186" s="366" t="s">
        <v>335</v>
      </c>
      <c r="G186" s="754"/>
      <c r="H186" s="754"/>
      <c r="I186" s="754"/>
      <c r="J186" s="754"/>
    </row>
    <row r="187" spans="1:11" ht="17.25" customHeight="1" x14ac:dyDescent="0.15">
      <c r="J187" s="249" t="s">
        <v>228</v>
      </c>
    </row>
    <row r="188" spans="1:11" ht="17.25" x14ac:dyDescent="0.15">
      <c r="A188" s="627" t="s">
        <v>133</v>
      </c>
      <c r="B188" s="627"/>
      <c r="C188" s="627"/>
      <c r="D188" s="627"/>
      <c r="E188" s="627"/>
      <c r="F188" s="627"/>
      <c r="G188" s="627"/>
      <c r="H188" s="627"/>
      <c r="I188" s="627"/>
      <c r="J188" s="627"/>
      <c r="K188" s="10"/>
    </row>
    <row r="189" spans="1:11" ht="17.25" x14ac:dyDescent="0.15">
      <c r="A189" s="627" t="s">
        <v>3</v>
      </c>
      <c r="B189" s="627"/>
      <c r="C189" s="627"/>
      <c r="D189" s="627"/>
      <c r="E189" s="627"/>
      <c r="F189" s="627"/>
      <c r="G189" s="627"/>
      <c r="H189" s="627"/>
      <c r="I189" s="627"/>
      <c r="J189" s="627"/>
      <c r="K189" s="10"/>
    </row>
    <row r="190" spans="1:11" ht="18" x14ac:dyDescent="0.15">
      <c r="A190" s="694" t="s">
        <v>4</v>
      </c>
      <c r="B190" s="694"/>
      <c r="C190" s="694"/>
      <c r="D190" s="694"/>
      <c r="E190" s="694"/>
      <c r="F190" s="694"/>
      <c r="G190" s="694"/>
      <c r="H190" s="694"/>
      <c r="I190" s="694"/>
      <c r="J190" s="694"/>
      <c r="K190" s="13"/>
    </row>
    <row r="191" spans="1:11" ht="18" thickBot="1" x14ac:dyDescent="0.2">
      <c r="A191" s="2"/>
    </row>
    <row r="192" spans="1:11" ht="17.25" x14ac:dyDescent="0.15">
      <c r="A192" s="138" t="s">
        <v>5</v>
      </c>
      <c r="B192" s="267"/>
      <c r="C192" s="139"/>
      <c r="D192" s="709" t="s">
        <v>6</v>
      </c>
      <c r="E192" s="709"/>
      <c r="F192" s="709"/>
      <c r="G192" s="709"/>
      <c r="H192" s="709"/>
      <c r="I192" s="709"/>
      <c r="J192" s="710"/>
      <c r="K192" s="42"/>
    </row>
    <row r="193" spans="1:12" ht="18" x14ac:dyDescent="0.15">
      <c r="A193" s="140" t="s">
        <v>24</v>
      </c>
      <c r="B193" s="268"/>
      <c r="C193" s="634" t="s">
        <v>83</v>
      </c>
      <c r="D193" s="703"/>
      <c r="E193" s="703"/>
      <c r="F193" s="703"/>
      <c r="G193" s="703"/>
      <c r="H193" s="703"/>
      <c r="I193" s="703"/>
      <c r="J193" s="704"/>
      <c r="K193" s="43"/>
      <c r="L193" s="324" t="str">
        <f>"□"&amp;C193&amp;"　□"&amp;C194&amp;"　□"&amp;C195&amp;"　（"&amp;D198&amp;"、"&amp;D196&amp;"）"&amp;L202&amp;"　"&amp;L212</f>
        <v>□テレビ　□ラジオ　□インターネット　（気象庁HP、おかやま防災ポータル）□からの　□テレビ</v>
      </c>
    </row>
    <row r="194" spans="1:12" ht="18" x14ac:dyDescent="0.15">
      <c r="A194" s="141"/>
      <c r="B194" s="269"/>
      <c r="C194" s="423" t="s">
        <v>12</v>
      </c>
      <c r="D194" s="423"/>
      <c r="E194" s="423"/>
      <c r="F194" s="423"/>
      <c r="G194" s="423"/>
      <c r="H194" s="423"/>
      <c r="I194" s="423"/>
      <c r="J194" s="624"/>
      <c r="K194" s="43"/>
    </row>
    <row r="195" spans="1:12" ht="18" x14ac:dyDescent="0.15">
      <c r="A195" s="141"/>
      <c r="B195" s="269"/>
      <c r="C195" s="423" t="s">
        <v>11</v>
      </c>
      <c r="D195" s="423"/>
      <c r="E195" s="423"/>
      <c r="F195" s="423"/>
      <c r="G195" s="423"/>
      <c r="H195" s="423"/>
      <c r="I195" s="423"/>
      <c r="J195" s="624"/>
      <c r="K195" s="43"/>
    </row>
    <row r="196" spans="1:12" ht="18" x14ac:dyDescent="0.15">
      <c r="A196" s="141"/>
      <c r="B196" s="269"/>
      <c r="C196" s="15" t="s">
        <v>212</v>
      </c>
      <c r="D196" s="639" t="s">
        <v>323</v>
      </c>
      <c r="E196" s="639"/>
      <c r="F196" s="639"/>
      <c r="G196" s="639"/>
      <c r="H196" s="639"/>
      <c r="I196" s="639"/>
      <c r="J196" s="640"/>
      <c r="K196" s="43"/>
    </row>
    <row r="197" spans="1:12" ht="18" x14ac:dyDescent="0.15">
      <c r="A197" s="141"/>
      <c r="B197" s="269"/>
      <c r="C197" s="15"/>
      <c r="D197" s="266" t="s">
        <v>237</v>
      </c>
      <c r="E197" s="259"/>
      <c r="F197" s="259"/>
      <c r="G197" s="259"/>
      <c r="H197" s="259"/>
      <c r="I197" s="259"/>
      <c r="J197" s="260"/>
      <c r="K197" s="43"/>
    </row>
    <row r="198" spans="1:12" ht="18" customHeight="1" x14ac:dyDescent="0.15">
      <c r="A198" s="141"/>
      <c r="B198" s="269"/>
      <c r="C198" s="15" t="s">
        <v>212</v>
      </c>
      <c r="D198" s="639" t="s">
        <v>239</v>
      </c>
      <c r="E198" s="639"/>
      <c r="F198" s="639"/>
      <c r="G198" s="639"/>
      <c r="H198" s="639"/>
      <c r="I198" s="639"/>
      <c r="J198" s="640"/>
      <c r="K198" s="261"/>
    </row>
    <row r="199" spans="1:12" ht="18" customHeight="1" x14ac:dyDescent="0.15">
      <c r="A199" s="142"/>
      <c r="B199" s="143"/>
      <c r="C199" s="21"/>
      <c r="D199" s="272" t="s">
        <v>238</v>
      </c>
      <c r="E199" s="257"/>
      <c r="F199" s="257"/>
      <c r="G199" s="257"/>
      <c r="H199" s="257"/>
      <c r="I199" s="257"/>
      <c r="J199" s="258"/>
      <c r="K199" s="261"/>
    </row>
    <row r="200" spans="1:12" ht="18" x14ac:dyDescent="0.15">
      <c r="A200" s="705" t="s">
        <v>326</v>
      </c>
      <c r="B200" s="706"/>
      <c r="C200" s="15" t="s">
        <v>212</v>
      </c>
      <c r="D200" s="639" t="s">
        <v>325</v>
      </c>
      <c r="E200" s="639"/>
      <c r="F200" s="639"/>
      <c r="G200" s="639"/>
      <c r="H200" s="639"/>
      <c r="I200" s="639"/>
      <c r="J200" s="640"/>
      <c r="K200" s="43"/>
    </row>
    <row r="201" spans="1:12" ht="18" x14ac:dyDescent="0.15">
      <c r="A201" s="707"/>
      <c r="B201" s="708"/>
      <c r="C201" s="15"/>
      <c r="D201" s="266" t="s">
        <v>324</v>
      </c>
      <c r="E201" s="362"/>
      <c r="F201" s="362"/>
      <c r="G201" s="362"/>
      <c r="H201" s="362"/>
      <c r="I201" s="362"/>
      <c r="J201" s="363"/>
      <c r="K201" s="43"/>
    </row>
    <row r="202" spans="1:12" ht="18" x14ac:dyDescent="0.15">
      <c r="A202" s="144" t="s">
        <v>13</v>
      </c>
      <c r="B202" s="270"/>
      <c r="C202" s="634" t="str">
        <f>入力シート!C14&amp;"からの"&amp;入力シート!C79</f>
        <v>からの</v>
      </c>
      <c r="D202" s="634"/>
      <c r="E202" s="634"/>
      <c r="F202" s="634"/>
      <c r="G202" s="634"/>
      <c r="H202" s="634"/>
      <c r="I202" s="634"/>
      <c r="J202" s="635"/>
      <c r="K202" s="44"/>
      <c r="L202" s="324" t="str">
        <f>"□"&amp;C202</f>
        <v>□からの</v>
      </c>
    </row>
    <row r="203" spans="1:12" ht="17.25" x14ac:dyDescent="0.15">
      <c r="A203" s="145" t="s">
        <v>14</v>
      </c>
      <c r="B203" s="146"/>
      <c r="C203" s="423" t="s">
        <v>11</v>
      </c>
      <c r="D203" s="423"/>
      <c r="E203" s="423"/>
      <c r="F203" s="423"/>
      <c r="G203" s="423"/>
      <c r="H203" s="423"/>
      <c r="I203" s="423"/>
      <c r="J203" s="624"/>
      <c r="K203" s="44"/>
    </row>
    <row r="204" spans="1:12" ht="17.25" customHeight="1" x14ac:dyDescent="0.15">
      <c r="A204" s="145" t="s">
        <v>15</v>
      </c>
      <c r="B204" s="146"/>
      <c r="C204" s="15" t="s">
        <v>212</v>
      </c>
      <c r="D204" s="639" t="str">
        <f>"「川の防災情報」の"&amp;入力シート!C61&amp;IF(入力シート!C67&lt;&gt;"",","&amp;入力シート!C67,"")&amp;IF(入力シート!C73&lt;&gt;"",","&amp;入力シート!C73,"")&amp;"の水位到達情報発表状況"</f>
        <v>「川の防災情報」のの水位到達情報発表状況</v>
      </c>
      <c r="E204" s="639"/>
      <c r="F204" s="639"/>
      <c r="G204" s="639"/>
      <c r="H204" s="639"/>
      <c r="I204" s="639"/>
      <c r="J204" s="640"/>
      <c r="K204" s="20"/>
    </row>
    <row r="205" spans="1:12" ht="17.25" x14ac:dyDescent="0.15">
      <c r="A205" s="145"/>
      <c r="B205" s="146"/>
      <c r="C205" s="231"/>
      <c r="D205" s="639"/>
      <c r="E205" s="639"/>
      <c r="F205" s="639"/>
      <c r="G205" s="639"/>
      <c r="H205" s="639"/>
      <c r="I205" s="639"/>
      <c r="J205" s="640"/>
      <c r="K205" s="20"/>
    </row>
    <row r="206" spans="1:12" ht="17.25" x14ac:dyDescent="0.15">
      <c r="A206" s="145"/>
      <c r="B206" s="146"/>
      <c r="C206" s="231"/>
      <c r="D206" s="639"/>
      <c r="E206" s="639"/>
      <c r="F206" s="639"/>
      <c r="G206" s="639"/>
      <c r="H206" s="639"/>
      <c r="I206" s="639"/>
      <c r="J206" s="640"/>
      <c r="K206" s="20"/>
    </row>
    <row r="207" spans="1:12" ht="17.25" customHeight="1" x14ac:dyDescent="0.15">
      <c r="A207" s="145"/>
      <c r="B207" s="146"/>
      <c r="C207" s="15" t="s">
        <v>212</v>
      </c>
      <c r="D207" s="639" t="str">
        <f>"「川の防災情報」の"&amp;入力シート!C61&amp;IF(入力シート!C67&lt;&gt;"",","&amp;入力シート!C67,"")&amp;IF(入力シート!C73&lt;&gt;"",","&amp;入力シート!C73,"")&amp;"の水位観測所の水位"</f>
        <v>「川の防災情報」のの水位観測所の水位</v>
      </c>
      <c r="E207" s="639"/>
      <c r="F207" s="639"/>
      <c r="G207" s="639"/>
      <c r="H207" s="639"/>
      <c r="I207" s="639"/>
      <c r="J207" s="640"/>
      <c r="K207" s="20"/>
    </row>
    <row r="208" spans="1:12" ht="17.25" customHeight="1" x14ac:dyDescent="0.15">
      <c r="A208" s="147"/>
      <c r="B208" s="148"/>
      <c r="C208" s="231"/>
      <c r="D208" s="639"/>
      <c r="E208" s="639"/>
      <c r="F208" s="639"/>
      <c r="G208" s="639"/>
      <c r="H208" s="639"/>
      <c r="I208" s="639"/>
      <c r="J208" s="640"/>
      <c r="K208" s="20"/>
    </row>
    <row r="209" spans="1:12" ht="17.25" customHeight="1" x14ac:dyDescent="0.15">
      <c r="A209" s="147"/>
      <c r="B209" s="148"/>
      <c r="C209" s="231"/>
      <c r="D209" s="639"/>
      <c r="E209" s="639"/>
      <c r="F209" s="639"/>
      <c r="G209" s="639"/>
      <c r="H209" s="639"/>
      <c r="I209" s="639"/>
      <c r="J209" s="640"/>
      <c r="K209" s="20"/>
    </row>
    <row r="210" spans="1:12" ht="17.25" customHeight="1" x14ac:dyDescent="0.15">
      <c r="A210" s="147"/>
      <c r="B210" s="148"/>
      <c r="C210" s="15" t="s">
        <v>212</v>
      </c>
      <c r="D210" s="421" t="str">
        <f>"気象庁HPの洪水予報のサイト（http://www.jma.go.jp/jp/flood/）"</f>
        <v>気象庁HPの洪水予報のサイト（http://www.jma.go.jp/jp/flood/）</v>
      </c>
      <c r="E210" s="421"/>
      <c r="F210" s="421"/>
      <c r="G210" s="421"/>
      <c r="H210" s="421"/>
      <c r="I210" s="421"/>
      <c r="J210" s="636"/>
      <c r="K210" s="20"/>
    </row>
    <row r="211" spans="1:12" ht="17.25" customHeight="1" x14ac:dyDescent="0.15">
      <c r="A211" s="149"/>
      <c r="B211" s="271"/>
      <c r="C211" s="262"/>
      <c r="D211" s="637"/>
      <c r="E211" s="637"/>
      <c r="F211" s="637"/>
      <c r="G211" s="637"/>
      <c r="H211" s="637"/>
      <c r="I211" s="637"/>
      <c r="J211" s="638"/>
      <c r="K211" s="20"/>
    </row>
    <row r="212" spans="1:12" ht="17.25" customHeight="1" x14ac:dyDescent="0.15">
      <c r="A212" s="695" t="s">
        <v>29</v>
      </c>
      <c r="B212" s="696"/>
      <c r="C212" s="634" t="s">
        <v>336</v>
      </c>
      <c r="D212" s="634"/>
      <c r="E212" s="634"/>
      <c r="F212" s="634"/>
      <c r="G212" s="634"/>
      <c r="H212" s="634"/>
      <c r="I212" s="634"/>
      <c r="J212" s="635"/>
      <c r="K212" s="17"/>
      <c r="L212" s="324" t="str">
        <f>"□"&amp;C212</f>
        <v>□テレビ</v>
      </c>
    </row>
    <row r="213" spans="1:12" ht="17.25" customHeight="1" x14ac:dyDescent="0.15">
      <c r="A213" s="697"/>
      <c r="B213" s="698"/>
      <c r="C213" s="423" t="s">
        <v>337</v>
      </c>
      <c r="D213" s="423"/>
      <c r="E213" s="423"/>
      <c r="F213" s="423"/>
      <c r="G213" s="423"/>
      <c r="H213" s="423"/>
      <c r="I213" s="423"/>
      <c r="J213" s="624"/>
      <c r="K213" s="17"/>
    </row>
    <row r="214" spans="1:12" ht="17.25" customHeight="1" x14ac:dyDescent="0.15">
      <c r="A214" s="697"/>
      <c r="B214" s="698"/>
      <c r="C214" s="423" t="s">
        <v>338</v>
      </c>
      <c r="D214" s="423"/>
      <c r="E214" s="423"/>
      <c r="F214" s="423"/>
      <c r="G214" s="423"/>
      <c r="H214" s="423"/>
      <c r="I214" s="423"/>
      <c r="J214" s="624"/>
      <c r="K214" s="17"/>
    </row>
    <row r="215" spans="1:12" ht="17.25" customHeight="1" x14ac:dyDescent="0.15">
      <c r="A215" s="697"/>
      <c r="B215" s="698"/>
      <c r="C215" s="367" t="str">
        <f>IF(入力シート!C81&lt;&gt;"","Ø","")</f>
        <v/>
      </c>
      <c r="D215" s="715" t="str">
        <f>IF(入力シート!C81&lt;&gt;"",入力シート!C14&amp;"のサイト（"&amp;入力シート!C81&amp;"）","")</f>
        <v/>
      </c>
      <c r="E215" s="715"/>
      <c r="F215" s="715"/>
      <c r="G215" s="715"/>
      <c r="H215" s="715"/>
      <c r="I215" s="715"/>
      <c r="J215" s="716"/>
      <c r="K215" s="17"/>
    </row>
    <row r="216" spans="1:12" ht="17.25" customHeight="1" x14ac:dyDescent="0.15">
      <c r="A216" s="697"/>
      <c r="B216" s="698"/>
      <c r="D216" s="715"/>
      <c r="E216" s="715"/>
      <c r="F216" s="715"/>
      <c r="G216" s="715"/>
      <c r="H216" s="715"/>
      <c r="I216" s="715"/>
      <c r="J216" s="716"/>
      <c r="K216" s="20"/>
    </row>
    <row r="217" spans="1:12" ht="17.25" customHeight="1" x14ac:dyDescent="0.15">
      <c r="A217" s="697"/>
      <c r="B217" s="698"/>
      <c r="C217" s="423" t="str">
        <f>IF(入力シート!C83="○",入力シート!C14&amp;"の避難情報に係る緊急速報メール","")</f>
        <v/>
      </c>
      <c r="D217" s="423"/>
      <c r="E217" s="423"/>
      <c r="F217" s="423"/>
      <c r="G217" s="423"/>
      <c r="H217" s="423"/>
      <c r="I217" s="423"/>
      <c r="J217" s="624"/>
      <c r="K217" s="20"/>
    </row>
    <row r="218" spans="1:12" ht="17.25" customHeight="1" thickBot="1" x14ac:dyDescent="0.2">
      <c r="A218" s="701"/>
      <c r="B218" s="702"/>
      <c r="C218" s="764"/>
      <c r="D218" s="765"/>
      <c r="E218" s="765"/>
      <c r="F218" s="765"/>
      <c r="G218" s="765"/>
      <c r="H218" s="765"/>
      <c r="I218" s="765"/>
      <c r="J218" s="766"/>
      <c r="K218" s="17"/>
    </row>
    <row r="219" spans="1:12" ht="17.25" customHeight="1" x14ac:dyDescent="0.15">
      <c r="A219" s="67" t="s">
        <v>26</v>
      </c>
      <c r="B219" s="625" t="s">
        <v>27</v>
      </c>
      <c r="C219" s="625"/>
      <c r="D219" s="625"/>
      <c r="E219" s="625"/>
      <c r="F219" s="625"/>
      <c r="G219" s="625"/>
      <c r="H219" s="625"/>
      <c r="I219" s="625"/>
      <c r="J219" s="625"/>
      <c r="K219" s="20"/>
    </row>
    <row r="220" spans="1:12" ht="17.25" customHeight="1" x14ac:dyDescent="0.15">
      <c r="A220" s="68"/>
      <c r="B220" s="626"/>
      <c r="C220" s="626"/>
      <c r="D220" s="626"/>
      <c r="E220" s="626"/>
      <c r="F220" s="626"/>
      <c r="G220" s="626"/>
      <c r="H220" s="626"/>
      <c r="I220" s="626"/>
      <c r="J220" s="626"/>
      <c r="K220" s="12"/>
    </row>
    <row r="221" spans="1:12" ht="17.25" customHeight="1" x14ac:dyDescent="0.15">
      <c r="A221" s="68" t="s">
        <v>26</v>
      </c>
      <c r="B221" s="628" t="s">
        <v>28</v>
      </c>
      <c r="C221" s="628"/>
      <c r="D221" s="628"/>
      <c r="E221" s="628"/>
      <c r="F221" s="628"/>
      <c r="G221" s="628"/>
      <c r="H221" s="628"/>
      <c r="I221" s="628"/>
      <c r="J221" s="628"/>
      <c r="K221" s="12"/>
    </row>
    <row r="222" spans="1:12" ht="17.25" customHeight="1" x14ac:dyDescent="0.15">
      <c r="A222" s="68"/>
      <c r="B222" s="628"/>
      <c r="C222" s="628"/>
      <c r="D222" s="628"/>
      <c r="E222" s="628"/>
      <c r="F222" s="628"/>
      <c r="G222" s="628"/>
      <c r="H222" s="628"/>
      <c r="I222" s="628"/>
      <c r="J222" s="628"/>
      <c r="K222" s="12"/>
    </row>
    <row r="223" spans="1:12" ht="17.25" customHeight="1" x14ac:dyDescent="0.15">
      <c r="A223" s="12"/>
      <c r="B223" s="12"/>
      <c r="C223" s="12"/>
      <c r="D223" s="12"/>
      <c r="E223" s="60"/>
      <c r="F223" s="12"/>
      <c r="G223" s="12"/>
      <c r="H223" s="12"/>
      <c r="I223" s="12"/>
      <c r="J223" s="12"/>
      <c r="K223" s="12"/>
    </row>
    <row r="224" spans="1:12" ht="17.25" customHeight="1" x14ac:dyDescent="0.15">
      <c r="A224" s="627" t="s">
        <v>16</v>
      </c>
      <c r="B224" s="627"/>
      <c r="C224" s="627"/>
      <c r="D224" s="627"/>
      <c r="E224" s="627"/>
      <c r="F224" s="627"/>
      <c r="G224" s="627"/>
      <c r="H224" s="627"/>
      <c r="I224" s="627"/>
      <c r="J224" s="627"/>
      <c r="K224" s="10"/>
    </row>
    <row r="225" spans="1:11" ht="17.25" customHeight="1" x14ac:dyDescent="0.15">
      <c r="A225" s="628" t="s">
        <v>46</v>
      </c>
      <c r="B225" s="628"/>
      <c r="C225" s="628"/>
      <c r="D225" s="628"/>
      <c r="E225" s="628"/>
      <c r="F225" s="628"/>
      <c r="G225" s="628"/>
      <c r="H225" s="628"/>
      <c r="I225" s="628"/>
      <c r="J225" s="628"/>
      <c r="K225" s="12"/>
    </row>
    <row r="226" spans="1:11" ht="17.25" customHeight="1" x14ac:dyDescent="0.15">
      <c r="A226" s="628"/>
      <c r="B226" s="628"/>
      <c r="C226" s="628"/>
      <c r="D226" s="628"/>
      <c r="E226" s="628"/>
      <c r="F226" s="628"/>
      <c r="G226" s="628"/>
      <c r="H226" s="628"/>
      <c r="I226" s="628"/>
      <c r="J226" s="628"/>
      <c r="K226" s="12"/>
    </row>
    <row r="227" spans="1:11" ht="18" customHeight="1" x14ac:dyDescent="0.15">
      <c r="A227" s="641" t="s">
        <v>135</v>
      </c>
      <c r="B227" s="641"/>
      <c r="C227" s="641"/>
      <c r="D227" s="641"/>
      <c r="E227" s="641"/>
      <c r="F227" s="641"/>
      <c r="G227" s="641"/>
      <c r="H227" s="641"/>
      <c r="I227" s="641"/>
      <c r="J227" s="641"/>
      <c r="K227" s="12"/>
    </row>
    <row r="228" spans="1:11" ht="18" customHeight="1" x14ac:dyDescent="0.15">
      <c r="A228" s="641"/>
      <c r="B228" s="641"/>
      <c r="C228" s="641"/>
      <c r="D228" s="641"/>
      <c r="E228" s="641"/>
      <c r="F228" s="641"/>
      <c r="G228" s="641"/>
      <c r="H228" s="641"/>
      <c r="I228" s="641"/>
      <c r="J228" s="641"/>
      <c r="K228" s="12"/>
    </row>
    <row r="229" spans="1:11" ht="18" customHeight="1" x14ac:dyDescent="0.15">
      <c r="A229" s="641" t="s">
        <v>80</v>
      </c>
      <c r="B229" s="641"/>
      <c r="C229" s="641"/>
      <c r="D229" s="641"/>
      <c r="E229" s="641"/>
      <c r="F229" s="641"/>
      <c r="G229" s="641"/>
      <c r="H229" s="641"/>
      <c r="I229" s="641"/>
      <c r="J229" s="641"/>
      <c r="K229" s="86"/>
    </row>
    <row r="230" spans="1:11" ht="18" customHeight="1" x14ac:dyDescent="0.15">
      <c r="A230" s="380"/>
      <c r="B230" s="692" t="str">
        <f>入力シート!C14&amp;入力シート!C85&amp;" "&amp;入力シート!C87</f>
        <v xml:space="preserve"> </v>
      </c>
      <c r="C230" s="692"/>
      <c r="D230" s="692"/>
      <c r="E230" s="692"/>
      <c r="F230" s="692"/>
      <c r="G230" s="692"/>
      <c r="H230" s="692"/>
      <c r="I230" s="692"/>
      <c r="J230" s="692"/>
      <c r="K230" s="86"/>
    </row>
    <row r="231" spans="1:11" ht="15" customHeight="1" x14ac:dyDescent="0.15">
      <c r="A231" s="61"/>
      <c r="B231" s="61"/>
      <c r="C231" s="61"/>
      <c r="D231" s="61"/>
      <c r="E231" s="61"/>
      <c r="F231" s="61"/>
      <c r="G231" s="61"/>
      <c r="H231" s="61"/>
      <c r="I231" s="61"/>
      <c r="J231" s="61"/>
      <c r="K231" s="60"/>
    </row>
    <row r="232" spans="1:11" ht="17.25" customHeight="1" x14ac:dyDescent="0.15">
      <c r="A232" s="87"/>
      <c r="B232" s="87"/>
      <c r="C232" s="87"/>
      <c r="D232" s="87"/>
      <c r="E232" s="87"/>
      <c r="F232" s="87"/>
      <c r="G232" s="87"/>
      <c r="H232" s="87"/>
      <c r="I232" s="87"/>
      <c r="J232" s="249" t="s">
        <v>229</v>
      </c>
      <c r="K232" s="86"/>
    </row>
    <row r="233" spans="1:11" ht="17.25" x14ac:dyDescent="0.15">
      <c r="A233" s="627" t="s">
        <v>134</v>
      </c>
      <c r="B233" s="627"/>
      <c r="C233" s="627"/>
      <c r="D233" s="627"/>
      <c r="E233" s="627"/>
      <c r="F233" s="627"/>
      <c r="G233" s="627"/>
      <c r="H233" s="627"/>
      <c r="I233" s="627"/>
      <c r="J233" s="627"/>
      <c r="K233" s="10"/>
    </row>
    <row r="234" spans="1:11" ht="17.25" x14ac:dyDescent="0.15">
      <c r="A234" s="627" t="s">
        <v>129</v>
      </c>
      <c r="B234" s="627"/>
      <c r="C234" s="627"/>
      <c r="D234" s="627"/>
      <c r="E234" s="627"/>
      <c r="F234" s="627"/>
      <c r="G234" s="627"/>
      <c r="H234" s="627"/>
      <c r="I234" s="627"/>
      <c r="J234" s="627"/>
      <c r="K234" s="10"/>
    </row>
    <row r="235" spans="1:11" ht="17.25" customHeight="1" x14ac:dyDescent="0.15">
      <c r="A235" s="641" t="s">
        <v>131</v>
      </c>
      <c r="B235" s="641"/>
      <c r="C235" s="641"/>
      <c r="D235" s="641"/>
      <c r="E235" s="641"/>
      <c r="F235" s="641"/>
      <c r="G235" s="641"/>
      <c r="H235" s="641"/>
      <c r="I235" s="641"/>
      <c r="J235" s="641"/>
      <c r="K235" s="12"/>
    </row>
    <row r="236" spans="1:11" ht="17.25" customHeight="1" x14ac:dyDescent="0.15">
      <c r="A236" s="641"/>
      <c r="B236" s="641"/>
      <c r="C236" s="641"/>
      <c r="D236" s="641"/>
      <c r="E236" s="641"/>
      <c r="F236" s="641"/>
      <c r="G236" s="641"/>
      <c r="H236" s="641"/>
      <c r="I236" s="641"/>
      <c r="J236" s="641"/>
      <c r="K236" s="65"/>
    </row>
    <row r="237" spans="1:11" ht="17.25" customHeight="1" x14ac:dyDescent="0.15">
      <c r="A237" s="641"/>
      <c r="B237" s="641"/>
      <c r="C237" s="641"/>
      <c r="D237" s="641"/>
      <c r="E237" s="641"/>
      <c r="F237" s="641"/>
      <c r="G237" s="641"/>
      <c r="H237" s="641"/>
      <c r="I237" s="641"/>
      <c r="J237" s="641"/>
      <c r="K237" s="65"/>
    </row>
    <row r="238" spans="1:11" ht="17.25" customHeight="1" x14ac:dyDescent="0.15">
      <c r="A238" s="641"/>
      <c r="B238" s="641"/>
      <c r="C238" s="641"/>
      <c r="D238" s="641"/>
      <c r="E238" s="641"/>
      <c r="F238" s="641"/>
      <c r="G238" s="641"/>
      <c r="H238" s="641"/>
      <c r="I238" s="641"/>
      <c r="J238" s="641"/>
      <c r="K238" s="12"/>
    </row>
    <row r="239" spans="1:11" ht="17.25" x14ac:dyDescent="0.15">
      <c r="A239" s="2"/>
      <c r="B239" s="19"/>
      <c r="C239" s="19"/>
      <c r="D239" s="19"/>
      <c r="E239" s="19"/>
      <c r="F239" s="19"/>
      <c r="G239" s="19"/>
      <c r="H239" s="19"/>
      <c r="I239" s="19"/>
      <c r="J239" s="19"/>
      <c r="K239" s="19"/>
    </row>
    <row r="240" spans="1:11" ht="17.25" x14ac:dyDescent="0.15">
      <c r="A240" s="627" t="s">
        <v>7</v>
      </c>
      <c r="B240" s="627"/>
      <c r="C240" s="627"/>
      <c r="D240" s="627"/>
      <c r="E240" s="627"/>
      <c r="F240" s="627"/>
      <c r="G240" s="627"/>
      <c r="H240" s="627"/>
      <c r="I240" s="627"/>
      <c r="J240" s="627"/>
      <c r="K240" s="10"/>
    </row>
    <row r="241" spans="1:11" ht="17.25" customHeight="1" x14ac:dyDescent="0.15">
      <c r="A241" s="641" t="s">
        <v>128</v>
      </c>
      <c r="B241" s="641"/>
      <c r="C241" s="641"/>
      <c r="D241" s="641"/>
      <c r="E241" s="641"/>
      <c r="F241" s="641"/>
      <c r="G241" s="641"/>
      <c r="H241" s="641"/>
      <c r="I241" s="641"/>
      <c r="J241" s="641"/>
      <c r="K241" s="12"/>
    </row>
    <row r="242" spans="1:11" ht="17.25" customHeight="1" x14ac:dyDescent="0.15">
      <c r="A242" s="641"/>
      <c r="B242" s="641"/>
      <c r="C242" s="641"/>
      <c r="D242" s="641"/>
      <c r="E242" s="641"/>
      <c r="F242" s="641"/>
      <c r="G242" s="641"/>
      <c r="H242" s="641"/>
      <c r="I242" s="641"/>
      <c r="J242" s="641"/>
      <c r="K242" s="12"/>
    </row>
    <row r="243" spans="1:11" ht="17.25" x14ac:dyDescent="0.15">
      <c r="A243" s="2"/>
      <c r="B243" s="19"/>
      <c r="C243" s="19"/>
      <c r="D243" s="19"/>
      <c r="E243" s="19"/>
      <c r="F243" s="19"/>
      <c r="G243" s="19"/>
      <c r="H243" s="19"/>
      <c r="I243" s="19"/>
      <c r="J243" s="19"/>
      <c r="K243" s="19"/>
    </row>
    <row r="244" spans="1:11" ht="17.25" x14ac:dyDescent="0.15">
      <c r="A244" s="627" t="s">
        <v>47</v>
      </c>
      <c r="B244" s="627"/>
      <c r="C244" s="627"/>
      <c r="D244" s="627"/>
      <c r="E244" s="627"/>
      <c r="F244" s="627"/>
      <c r="G244" s="627"/>
      <c r="H244" s="627"/>
      <c r="I244" s="627"/>
      <c r="J244" s="627"/>
      <c r="K244" s="10"/>
    </row>
    <row r="245" spans="1:11" ht="17.25" customHeight="1" x14ac:dyDescent="0.15">
      <c r="A245" s="641" t="s">
        <v>127</v>
      </c>
      <c r="B245" s="641"/>
      <c r="C245" s="641"/>
      <c r="D245" s="641"/>
      <c r="E245" s="641"/>
      <c r="F245" s="641"/>
      <c r="G245" s="641"/>
      <c r="H245" s="641"/>
      <c r="I245" s="641"/>
      <c r="J245" s="641"/>
      <c r="K245" s="12"/>
    </row>
    <row r="246" spans="1:11" ht="18" thickBot="1" x14ac:dyDescent="0.2">
      <c r="A246" s="2"/>
      <c r="B246" s="19"/>
      <c r="C246" s="19"/>
      <c r="D246" s="19"/>
      <c r="E246" s="19"/>
      <c r="F246" s="19"/>
      <c r="G246" s="19"/>
      <c r="H246" s="19"/>
      <c r="I246" s="19"/>
      <c r="J246" s="19"/>
      <c r="K246" s="19"/>
    </row>
    <row r="247" spans="1:11" ht="18" x14ac:dyDescent="0.15">
      <c r="A247" s="2"/>
      <c r="B247" s="76"/>
      <c r="C247" s="77"/>
      <c r="D247" s="679" t="s">
        <v>50</v>
      </c>
      <c r="E247" s="680"/>
      <c r="F247" s="679" t="s">
        <v>48</v>
      </c>
      <c r="G247" s="680"/>
      <c r="H247" s="679" t="s">
        <v>49</v>
      </c>
      <c r="I247" s="681"/>
      <c r="J247" s="19"/>
      <c r="K247" s="19"/>
    </row>
    <row r="248" spans="1:11" ht="17.25" x14ac:dyDescent="0.15">
      <c r="A248" s="2"/>
      <c r="B248" s="673" t="s">
        <v>130</v>
      </c>
      <c r="C248" s="674"/>
      <c r="D248" s="682">
        <f>入力シート!C93</f>
        <v>0</v>
      </c>
      <c r="E248" s="683"/>
      <c r="F248" s="688" t="str">
        <f>入力シート!C99&amp;"m"</f>
        <v>m</v>
      </c>
      <c r="G248" s="689"/>
      <c r="H248" s="341" t="s">
        <v>136</v>
      </c>
      <c r="I248" s="342" t="str">
        <f>IF(入力シート!G101&gt;0," "&amp;入力シート!G101&amp;"分","")</f>
        <v/>
      </c>
      <c r="J248" s="19"/>
      <c r="K248" s="19"/>
    </row>
    <row r="249" spans="1:11" ht="17.25" x14ac:dyDescent="0.15">
      <c r="A249" s="2"/>
      <c r="B249" s="675"/>
      <c r="C249" s="676"/>
      <c r="D249" s="684"/>
      <c r="E249" s="685"/>
      <c r="F249" s="690"/>
      <c r="G249" s="691"/>
      <c r="H249" s="343" t="s">
        <v>137</v>
      </c>
      <c r="I249" s="344" t="str">
        <f>IF(入力シート!G103&gt;0," "&amp;入力シート!G103&amp;"台","")</f>
        <v/>
      </c>
      <c r="J249" s="19"/>
      <c r="K249" s="19"/>
    </row>
    <row r="250" spans="1:11" ht="17.25" x14ac:dyDescent="0.15">
      <c r="A250" s="2"/>
      <c r="B250" s="693" t="s">
        <v>289</v>
      </c>
      <c r="C250" s="674"/>
      <c r="D250" s="682" t="str">
        <f>IF(入力シート!C111&gt;0,入力シート!C111,"")</f>
        <v/>
      </c>
      <c r="E250" s="683"/>
      <c r="F250" s="688" t="str">
        <f>IF(入力シート!C111&gt;0,入力シート!C117&amp;"m","")</f>
        <v/>
      </c>
      <c r="G250" s="689"/>
      <c r="H250" s="341" t="str">
        <f>IF(入力シート!C111&gt;0,"□徒歩","")</f>
        <v/>
      </c>
      <c r="I250" s="342" t="str">
        <f>IF(入力シート!C111&gt;0," "&amp;入力シート!G119&amp;"分","")</f>
        <v/>
      </c>
      <c r="J250" s="19"/>
      <c r="K250" s="19"/>
    </row>
    <row r="251" spans="1:11" ht="17.25" x14ac:dyDescent="0.15">
      <c r="A251" s="2"/>
      <c r="B251" s="675"/>
      <c r="C251" s="676"/>
      <c r="D251" s="684"/>
      <c r="E251" s="685"/>
      <c r="F251" s="690"/>
      <c r="G251" s="691"/>
      <c r="H251" s="343" t="str">
        <f>IF(入力シート!C111&gt;0,"□車両 ","")</f>
        <v/>
      </c>
      <c r="I251" s="361" t="str">
        <f>IF(入力シート!C111&gt;0," "&amp;入力シート!G121&amp;"台","")</f>
        <v/>
      </c>
      <c r="J251" s="19"/>
      <c r="K251" s="19"/>
    </row>
    <row r="252" spans="1:11" ht="17.25" x14ac:dyDescent="0.15">
      <c r="A252" s="2"/>
      <c r="B252" s="673" t="s">
        <v>51</v>
      </c>
      <c r="C252" s="674"/>
      <c r="D252" s="682" t="str">
        <f>IF(入力シート!C129="","-",入力シート!C129)</f>
        <v>-</v>
      </c>
      <c r="E252" s="683"/>
      <c r="F252" s="726"/>
      <c r="G252" s="727"/>
      <c r="H252" s="726"/>
      <c r="I252" s="740"/>
      <c r="J252" s="19"/>
      <c r="K252" s="19"/>
    </row>
    <row r="253" spans="1:11" ht="18" thickBot="1" x14ac:dyDescent="0.2">
      <c r="A253" s="2"/>
      <c r="B253" s="677"/>
      <c r="C253" s="678"/>
      <c r="D253" s="686"/>
      <c r="E253" s="687"/>
      <c r="F253" s="728"/>
      <c r="G253" s="729"/>
      <c r="H253" s="728"/>
      <c r="I253" s="741"/>
      <c r="J253" s="19"/>
      <c r="K253" s="19"/>
    </row>
    <row r="254" spans="1:11" ht="17.25" x14ac:dyDescent="0.15">
      <c r="A254" s="2"/>
      <c r="B254" s="19"/>
      <c r="C254" s="19"/>
      <c r="E254" s="19"/>
      <c r="F254" s="19"/>
      <c r="G254" s="19"/>
      <c r="H254" s="19"/>
      <c r="I254" s="19"/>
      <c r="J254" s="19"/>
      <c r="K254" s="19"/>
    </row>
    <row r="255" spans="1:11" ht="17.25" x14ac:dyDescent="0.15">
      <c r="A255" s="2"/>
      <c r="B255" s="19"/>
      <c r="C255" s="19"/>
      <c r="D255" s="150" t="s">
        <v>163</v>
      </c>
      <c r="E255" s="19"/>
      <c r="F255" s="19"/>
      <c r="G255" s="19"/>
      <c r="H255" s="19"/>
      <c r="I255" s="19"/>
      <c r="J255" s="19"/>
      <c r="K255" s="19"/>
    </row>
    <row r="256" spans="1:11" ht="17.25" x14ac:dyDescent="0.15">
      <c r="A256" s="2"/>
      <c r="B256" s="19"/>
      <c r="C256" s="19"/>
      <c r="D256" s="19"/>
      <c r="E256" s="19"/>
      <c r="F256" s="19"/>
      <c r="G256" s="19"/>
      <c r="H256" s="19"/>
      <c r="I256" s="19"/>
      <c r="J256" s="19"/>
      <c r="K256" s="19"/>
    </row>
    <row r="257" spans="1:11" ht="17.25" x14ac:dyDescent="0.15">
      <c r="A257" s="2"/>
      <c r="B257" s="19"/>
      <c r="C257" s="19"/>
      <c r="D257" s="19"/>
      <c r="E257" s="19"/>
      <c r="F257" s="19"/>
      <c r="G257" s="19"/>
      <c r="H257" s="19"/>
      <c r="I257" s="19"/>
      <c r="J257" s="19"/>
      <c r="K257" s="19"/>
    </row>
    <row r="258" spans="1:11" ht="17.25" x14ac:dyDescent="0.15">
      <c r="A258" s="2"/>
      <c r="B258" s="19"/>
      <c r="C258" s="19"/>
      <c r="D258" s="19"/>
      <c r="E258" s="19"/>
      <c r="F258" s="19"/>
      <c r="G258" s="19"/>
      <c r="H258" s="19"/>
      <c r="I258" s="19"/>
      <c r="J258" s="19"/>
      <c r="K258" s="19"/>
    </row>
    <row r="259" spans="1:11" ht="17.25" x14ac:dyDescent="0.15">
      <c r="A259" s="2"/>
      <c r="B259" s="19"/>
      <c r="C259" s="19"/>
      <c r="D259" s="19"/>
      <c r="E259" s="19"/>
      <c r="F259" s="19"/>
      <c r="G259" s="19"/>
      <c r="H259" s="19"/>
      <c r="I259" s="19"/>
      <c r="J259" s="19"/>
      <c r="K259" s="19"/>
    </row>
    <row r="260" spans="1:11" ht="17.25" x14ac:dyDescent="0.15">
      <c r="A260" s="2"/>
      <c r="B260" s="19"/>
      <c r="C260" s="19"/>
      <c r="D260" s="19"/>
      <c r="E260" s="19"/>
      <c r="F260" s="19"/>
      <c r="G260" s="19"/>
      <c r="H260" s="19"/>
      <c r="I260" s="19"/>
      <c r="J260" s="19"/>
      <c r="K260" s="19"/>
    </row>
    <row r="261" spans="1:11" ht="17.25" x14ac:dyDescent="0.15">
      <c r="A261" s="2"/>
      <c r="B261" s="19"/>
      <c r="C261" s="19"/>
      <c r="D261" s="19"/>
      <c r="E261" s="19"/>
      <c r="F261" s="19"/>
      <c r="G261" s="19"/>
      <c r="H261" s="19"/>
      <c r="I261" s="19"/>
      <c r="J261" s="19"/>
      <c r="K261" s="19"/>
    </row>
    <row r="262" spans="1:11" ht="17.25" x14ac:dyDescent="0.15">
      <c r="A262" s="2"/>
      <c r="B262" s="19"/>
      <c r="C262" s="19"/>
      <c r="D262" s="19"/>
      <c r="E262" s="19"/>
      <c r="F262" s="19"/>
      <c r="G262" s="19"/>
      <c r="H262" s="19"/>
      <c r="I262" s="19"/>
      <c r="J262" s="19"/>
      <c r="K262" s="19"/>
    </row>
    <row r="263" spans="1:11" ht="17.25" x14ac:dyDescent="0.15">
      <c r="A263" s="2"/>
      <c r="B263" s="19"/>
      <c r="C263" s="19"/>
      <c r="D263" s="19"/>
      <c r="E263" s="19"/>
      <c r="F263" s="19"/>
      <c r="G263" s="19"/>
      <c r="H263" s="19"/>
      <c r="I263" s="19"/>
      <c r="J263" s="19"/>
      <c r="K263" s="19"/>
    </row>
    <row r="264" spans="1:11" ht="17.25" x14ac:dyDescent="0.15">
      <c r="A264" s="2"/>
      <c r="B264" s="19"/>
      <c r="C264" s="19"/>
      <c r="D264" s="19"/>
      <c r="E264" s="19"/>
      <c r="F264" s="19"/>
      <c r="G264" s="19"/>
      <c r="H264" s="19"/>
      <c r="I264" s="19"/>
      <c r="J264" s="19"/>
      <c r="K264" s="19"/>
    </row>
    <row r="265" spans="1:11" ht="17.25" x14ac:dyDescent="0.15">
      <c r="A265" s="2"/>
      <c r="B265" s="19"/>
      <c r="C265" s="19"/>
      <c r="D265" s="19"/>
      <c r="E265" s="19"/>
      <c r="F265" s="19"/>
      <c r="G265" s="19"/>
      <c r="H265" s="19"/>
      <c r="I265" s="19"/>
      <c r="J265" s="19"/>
      <c r="K265" s="19"/>
    </row>
    <row r="266" spans="1:11" ht="17.25" x14ac:dyDescent="0.15">
      <c r="A266" s="2"/>
      <c r="B266" s="19"/>
      <c r="C266" s="19"/>
      <c r="D266" s="19"/>
      <c r="E266" s="19"/>
      <c r="F266" s="19"/>
      <c r="G266" s="19"/>
      <c r="H266" s="19"/>
      <c r="I266" s="19"/>
      <c r="J266" s="19"/>
      <c r="K266" s="19"/>
    </row>
    <row r="267" spans="1:11" ht="17.25" x14ac:dyDescent="0.15">
      <c r="A267" s="2"/>
      <c r="B267" s="19"/>
      <c r="C267" s="19"/>
      <c r="D267" s="19"/>
      <c r="E267" s="19"/>
      <c r="F267" s="19"/>
      <c r="G267" s="19"/>
      <c r="H267" s="19"/>
      <c r="I267" s="19"/>
      <c r="J267" s="19"/>
      <c r="K267" s="19"/>
    </row>
    <row r="268" spans="1:11" ht="17.25" x14ac:dyDescent="0.15">
      <c r="A268" s="2"/>
      <c r="B268" s="19"/>
      <c r="C268" s="19"/>
      <c r="D268" s="19"/>
      <c r="E268" s="19"/>
      <c r="F268" s="19"/>
      <c r="G268" s="19"/>
      <c r="H268" s="19"/>
      <c r="I268" s="19"/>
      <c r="J268" s="19"/>
      <c r="K268" s="19"/>
    </row>
    <row r="269" spans="1:11" ht="17.25" x14ac:dyDescent="0.15">
      <c r="A269" s="2"/>
      <c r="B269" s="19"/>
      <c r="C269" s="19"/>
      <c r="D269" s="19"/>
      <c r="E269" s="19"/>
      <c r="F269" s="19"/>
      <c r="G269" s="19"/>
      <c r="H269" s="19"/>
      <c r="I269" s="19"/>
      <c r="J269" s="19"/>
      <c r="K269" s="19"/>
    </row>
    <row r="270" spans="1:11" ht="17.25" x14ac:dyDescent="0.15">
      <c r="A270" s="2"/>
      <c r="B270" s="19"/>
      <c r="C270" s="19"/>
      <c r="D270" s="19"/>
      <c r="E270" s="19"/>
      <c r="F270" s="19"/>
      <c r="G270" s="19"/>
      <c r="H270" s="19"/>
      <c r="I270" s="19"/>
      <c r="J270" s="19"/>
      <c r="K270" s="19"/>
    </row>
    <row r="271" spans="1:11" ht="17.25" x14ac:dyDescent="0.15">
      <c r="A271" s="2"/>
      <c r="B271" s="19"/>
      <c r="C271" s="19"/>
      <c r="D271" s="19"/>
      <c r="E271" s="19"/>
      <c r="F271" s="19"/>
      <c r="G271" s="19"/>
      <c r="H271" s="19"/>
      <c r="I271" s="19"/>
      <c r="J271" s="19"/>
      <c r="K271" s="19"/>
    </row>
    <row r="272" spans="1:11" ht="17.25" x14ac:dyDescent="0.15">
      <c r="A272" s="2"/>
      <c r="B272" s="19"/>
      <c r="C272" s="19"/>
      <c r="D272" s="19"/>
      <c r="E272" s="19"/>
      <c r="F272" s="19"/>
      <c r="G272" s="19"/>
      <c r="H272" s="19"/>
      <c r="I272" s="19"/>
      <c r="J272" s="19"/>
      <c r="K272" s="19"/>
    </row>
    <row r="273" spans="1:12" ht="17.25" x14ac:dyDescent="0.15">
      <c r="A273" s="2"/>
      <c r="B273" s="19"/>
      <c r="C273" s="19"/>
      <c r="D273" s="19"/>
      <c r="E273" s="19"/>
      <c r="F273" s="19"/>
      <c r="G273" s="19"/>
      <c r="H273" s="19"/>
      <c r="I273" s="19"/>
      <c r="J273" s="19"/>
      <c r="K273" s="19"/>
    </row>
    <row r="274" spans="1:12" ht="17.25" x14ac:dyDescent="0.15">
      <c r="A274" s="2"/>
      <c r="B274" s="19"/>
      <c r="C274" s="19"/>
      <c r="D274" s="19"/>
      <c r="E274" s="19"/>
      <c r="F274" s="19"/>
      <c r="G274" s="19"/>
      <c r="H274" s="19"/>
      <c r="I274" s="19"/>
      <c r="J274" s="19"/>
      <c r="K274" s="19"/>
    </row>
    <row r="275" spans="1:12" ht="17.25" x14ac:dyDescent="0.15">
      <c r="A275" s="2"/>
      <c r="B275" s="19"/>
      <c r="C275" s="19"/>
      <c r="D275" s="19"/>
      <c r="E275" s="19"/>
      <c r="F275" s="19"/>
      <c r="G275" s="19"/>
      <c r="H275" s="19"/>
      <c r="I275" s="19"/>
      <c r="J275" s="19"/>
      <c r="K275" s="19"/>
    </row>
    <row r="276" spans="1:12" ht="17.25" x14ac:dyDescent="0.15">
      <c r="A276" s="2"/>
      <c r="B276" s="19"/>
      <c r="C276" s="19"/>
      <c r="D276" s="19"/>
      <c r="E276" s="19"/>
      <c r="F276" s="19"/>
      <c r="G276" s="19"/>
      <c r="H276" s="19"/>
      <c r="I276" s="19"/>
      <c r="J276" s="19"/>
      <c r="K276" s="19"/>
    </row>
    <row r="277" spans="1:12" ht="17.25" x14ac:dyDescent="0.15">
      <c r="A277" s="2"/>
      <c r="B277" s="19"/>
      <c r="C277" s="19"/>
      <c r="D277" s="19"/>
      <c r="E277" s="19"/>
      <c r="F277" s="19"/>
      <c r="G277" s="19"/>
      <c r="H277" s="19"/>
      <c r="I277" s="19"/>
      <c r="J277" s="19"/>
      <c r="K277" s="19"/>
    </row>
    <row r="278" spans="1:12" ht="17.25" x14ac:dyDescent="0.15">
      <c r="A278" s="2"/>
      <c r="B278" s="19"/>
      <c r="C278" s="19"/>
      <c r="D278" s="19"/>
      <c r="E278" s="19"/>
      <c r="F278" s="19"/>
      <c r="G278" s="19"/>
      <c r="H278" s="19"/>
      <c r="I278" s="19"/>
      <c r="J278" s="19"/>
      <c r="K278" s="19"/>
    </row>
    <row r="279" spans="1:12" ht="17.25" x14ac:dyDescent="0.15">
      <c r="A279" s="2"/>
      <c r="B279" s="19"/>
      <c r="C279" s="19"/>
      <c r="D279" s="19"/>
      <c r="E279" s="19"/>
      <c r="F279" s="19"/>
      <c r="G279" s="19"/>
      <c r="H279" s="19"/>
      <c r="I279" s="19"/>
      <c r="J279" s="249" t="s">
        <v>230</v>
      </c>
      <c r="K279" s="19"/>
    </row>
    <row r="280" spans="1:12" ht="17.25" x14ac:dyDescent="0.15">
      <c r="A280" s="627" t="s">
        <v>52</v>
      </c>
      <c r="B280" s="627"/>
      <c r="C280" s="627"/>
      <c r="D280" s="627"/>
      <c r="E280" s="627"/>
      <c r="F280" s="627"/>
      <c r="G280" s="627"/>
      <c r="H280" s="627"/>
      <c r="I280" s="627"/>
      <c r="J280" s="627"/>
      <c r="K280" s="10"/>
    </row>
    <row r="281" spans="1:12" ht="17.25" customHeight="1" x14ac:dyDescent="0.15">
      <c r="A281" s="628" t="s">
        <v>17</v>
      </c>
      <c r="B281" s="628"/>
      <c r="C281" s="628"/>
      <c r="D281" s="628"/>
      <c r="E281" s="628"/>
      <c r="F281" s="628"/>
      <c r="G281" s="628"/>
      <c r="H281" s="628"/>
      <c r="I281" s="628"/>
      <c r="J281" s="628"/>
      <c r="K281" s="12"/>
    </row>
    <row r="282" spans="1:12" ht="17.25" customHeight="1" x14ac:dyDescent="0.15">
      <c r="A282" s="628"/>
      <c r="B282" s="628"/>
      <c r="C282" s="628"/>
      <c r="D282" s="628"/>
      <c r="E282" s="628"/>
      <c r="F282" s="628"/>
      <c r="G282" s="628"/>
      <c r="H282" s="628"/>
      <c r="I282" s="628"/>
      <c r="J282" s="628"/>
      <c r="K282" s="12"/>
    </row>
    <row r="283" spans="1:12" ht="17.25" customHeight="1" x14ac:dyDescent="0.15">
      <c r="A283" s="628" t="s">
        <v>18</v>
      </c>
      <c r="B283" s="628"/>
      <c r="C283" s="628"/>
      <c r="D283" s="628"/>
      <c r="E283" s="628"/>
      <c r="F283" s="628"/>
      <c r="G283" s="628"/>
      <c r="H283" s="628"/>
      <c r="I283" s="628"/>
      <c r="J283" s="628"/>
      <c r="K283" s="12"/>
    </row>
    <row r="284" spans="1:12" ht="17.25" customHeight="1" x14ac:dyDescent="0.15">
      <c r="A284" s="628"/>
      <c r="B284" s="628"/>
      <c r="C284" s="628"/>
      <c r="D284" s="628"/>
      <c r="E284" s="628"/>
      <c r="F284" s="628"/>
      <c r="G284" s="628"/>
      <c r="H284" s="628"/>
      <c r="I284" s="628"/>
      <c r="J284" s="628"/>
      <c r="K284" s="12"/>
    </row>
    <row r="285" spans="1:12" ht="17.25" x14ac:dyDescent="0.15">
      <c r="A285" s="2"/>
      <c r="B285" s="19"/>
      <c r="C285" s="19"/>
      <c r="D285" s="19"/>
      <c r="E285" s="19"/>
      <c r="F285" s="19"/>
      <c r="G285" s="19"/>
      <c r="H285" s="19"/>
      <c r="I285" s="19"/>
      <c r="J285" s="19"/>
      <c r="K285" s="19"/>
    </row>
    <row r="286" spans="1:12" ht="18" thickBot="1" x14ac:dyDescent="0.2">
      <c r="A286" s="748" t="s">
        <v>8</v>
      </c>
      <c r="B286" s="748"/>
      <c r="C286" s="748"/>
      <c r="D286" s="748"/>
      <c r="E286" s="748"/>
      <c r="F286" s="748"/>
      <c r="G286" s="748"/>
      <c r="H286" s="748"/>
      <c r="I286" s="748"/>
      <c r="J286" s="748"/>
      <c r="K286" s="10"/>
    </row>
    <row r="287" spans="1:12" ht="17.25" customHeight="1" x14ac:dyDescent="0.15">
      <c r="B287" s="745" t="s">
        <v>53</v>
      </c>
      <c r="C287" s="746"/>
      <c r="D287" s="746"/>
      <c r="E287" s="746"/>
      <c r="F287" s="746"/>
      <c r="G287" s="746"/>
      <c r="H287" s="746"/>
      <c r="I287" s="747"/>
      <c r="J287" s="22"/>
      <c r="K287" s="39"/>
    </row>
    <row r="288" spans="1:12" ht="17.25" customHeight="1" x14ac:dyDescent="0.15">
      <c r="B288" s="695" t="s">
        <v>9</v>
      </c>
      <c r="C288" s="696"/>
      <c r="D288" s="730" t="str">
        <f>IF(L288&lt;&gt;"",RIGHT(L288,LEN(L288)-1),"")</f>
        <v>□テレビ、□ラジオ、□タブレット端末、□ファックス、□携帯電話、□携帯電話用バッテリー、□乾電池</v>
      </c>
      <c r="E288" s="731"/>
      <c r="F288" s="731"/>
      <c r="G288" s="731"/>
      <c r="H288" s="731"/>
      <c r="I288" s="732"/>
      <c r="J288" s="78"/>
      <c r="K288" s="16"/>
      <c r="L288" s="364"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有","、"&amp;入力シート!B243&amp;IF(入力シート!G243&lt;&gt;"",入力シート!G243&amp;入力シート!I243,""),"")&amp;IF(入力シート!C245="有","、"&amp;入力シート!B245&amp;IF(入力シート!G245&lt;&gt;"",入力シート!G245&amp;入力シート!I245,""),"")&amp;IF(入力シート!C247="有","、"&amp;入力シート!B247&amp;IF(入力シート!G247&lt;&gt;"",入力シート!G247&amp;入力シート!I247,""),"")&amp;IF(入力シート!C249&lt;&gt;"","、"&amp;入力シート!C249,"")</f>
        <v>、□テレビ、□ラジオ、□タブレット端末、□ファックス、□携帯電話、□携帯電話用バッテリー、□乾電池</v>
      </c>
    </row>
    <row r="289" spans="1:12" ht="17.25" customHeight="1" x14ac:dyDescent="0.15">
      <c r="B289" s="697"/>
      <c r="C289" s="698"/>
      <c r="D289" s="733"/>
      <c r="E289" s="734"/>
      <c r="F289" s="734"/>
      <c r="G289" s="734"/>
      <c r="H289" s="734"/>
      <c r="I289" s="735"/>
      <c r="J289" s="78"/>
      <c r="K289" s="62"/>
      <c r="L289" s="364"/>
    </row>
    <row r="290" spans="1:12" ht="17.25" customHeight="1" x14ac:dyDescent="0.15">
      <c r="B290" s="699"/>
      <c r="C290" s="700"/>
      <c r="D290" s="736"/>
      <c r="E290" s="737"/>
      <c r="F290" s="737"/>
      <c r="G290" s="737"/>
      <c r="H290" s="737"/>
      <c r="I290" s="738"/>
      <c r="J290" s="78"/>
      <c r="K290" s="16"/>
      <c r="L290" s="364"/>
    </row>
    <row r="291" spans="1:12" ht="17.25" customHeight="1" x14ac:dyDescent="0.15">
      <c r="B291" s="695" t="s">
        <v>84</v>
      </c>
      <c r="C291" s="696"/>
      <c r="D291" s="720" t="str">
        <f>IF(L291&lt;&gt;"",RIGHT(L291,LEN(L291)-1),"")</f>
        <v>□従業員名簿、□利用者名簿、□携帯電話、□携帯電話用バッテリー、□拡声器、□懐中電灯、□乾電池</v>
      </c>
      <c r="E291" s="721"/>
      <c r="F291" s="721"/>
      <c r="G291" s="721"/>
      <c r="H291" s="721"/>
      <c r="I291" s="722"/>
      <c r="J291" s="78"/>
      <c r="K291" s="16"/>
      <c r="L291" s="364" t="str">
        <f>IF(入力シート!C254="有","、"&amp;入力シート!B254,"")&amp;IF(入力シート!C256="有","、"&amp;入力シート!B256,"")&amp;IF(入力シート!C258="有","、"&amp;入力シート!B258&amp;IF(入力シート!G258&lt;&gt;"",入力シート!G258&amp;入力シート!I258,""),"")&amp;IF(入力シート!C260="有","、"&amp;入力シート!B260&amp;IF(入力シート!G260&lt;&gt;"",入力シート!G260&amp;入力シート!I260,""),"")&amp;IF(入力シート!C262="有","、"&amp;入力シート!B262&amp;IF(入力シート!G262&lt;&gt;"",入力シート!G262&amp;入力シート!I262,""),"")&amp;IF(入力シート!C264="有","、"&amp;入力シート!B264&amp;IF(入力シート!G264&lt;&gt;"",入力シート!G264&amp;入力シート!I264,""),"")&amp;IF(入力シート!C266="有","、"&amp;入力シート!B266&amp;IF(入力シート!G266&lt;&gt;"",入力シート!G266&amp;入力シート!I266,""),"")&amp;IF(入力シート!C268="有","、"&amp;入力シート!B268&amp;IF(入力シート!G268&lt;&gt;"",入力シート!G268&amp;入力シート!I268,""),"")&amp;IF(入力シート!C270="有","、"&amp;入力シート!B270&amp;IF(入力シート!G270&lt;&gt;"",入力シート!G270&amp;入力シート!I270,""),"")&amp;IF(入力シート!C272="有","、"&amp;入力シート!B272&amp;IF(入力シート!G272&lt;&gt;"",入力シート!G272&amp;入力シート!I272,""),"")&amp;IF(入力シート!C274&lt;&gt;"","、"&amp;入力シート!C274,"")</f>
        <v>、□従業員名簿、□利用者名簿、□携帯電話、□携帯電話用バッテリー、□拡声器、□懐中電灯、□乾電池</v>
      </c>
    </row>
    <row r="292" spans="1:12" ht="17.25" customHeight="1" x14ac:dyDescent="0.15">
      <c r="B292" s="697"/>
      <c r="C292" s="698"/>
      <c r="D292" s="739"/>
      <c r="E292" s="639"/>
      <c r="F292" s="639"/>
      <c r="G292" s="639"/>
      <c r="H292" s="639"/>
      <c r="I292" s="640"/>
      <c r="J292" s="78"/>
      <c r="K292" s="59"/>
      <c r="L292" s="364"/>
    </row>
    <row r="293" spans="1:12" ht="17.25" customHeight="1" x14ac:dyDescent="0.15">
      <c r="B293" s="697"/>
      <c r="C293" s="698"/>
      <c r="D293" s="739"/>
      <c r="E293" s="639"/>
      <c r="F293" s="639"/>
      <c r="G293" s="639"/>
      <c r="H293" s="639"/>
      <c r="I293" s="640"/>
      <c r="J293" s="78"/>
      <c r="K293" s="16"/>
      <c r="L293" s="364"/>
    </row>
    <row r="294" spans="1:12" ht="17.25" customHeight="1" x14ac:dyDescent="0.15">
      <c r="B294" s="699"/>
      <c r="C294" s="700"/>
      <c r="D294" s="739"/>
      <c r="E294" s="639"/>
      <c r="F294" s="639"/>
      <c r="G294" s="639"/>
      <c r="H294" s="639"/>
      <c r="I294" s="640"/>
      <c r="J294" s="78"/>
      <c r="K294" s="16"/>
      <c r="L294" s="364"/>
    </row>
    <row r="295" spans="1:12" ht="17.25" customHeight="1" x14ac:dyDescent="0.15">
      <c r="B295" s="695" t="s">
        <v>51</v>
      </c>
      <c r="C295" s="696"/>
      <c r="D295" s="720" t="str">
        <f>IF(L295&lt;&gt;"",RIGHT(L295,LEN(L295)-1),"")</f>
        <v>□水、□食料、□寝具、□防寒具</v>
      </c>
      <c r="E295" s="721"/>
      <c r="F295" s="721"/>
      <c r="G295" s="721"/>
      <c r="H295" s="721"/>
      <c r="I295" s="722"/>
      <c r="J295" s="79"/>
      <c r="K295" s="62"/>
      <c r="L295" s="364" t="str">
        <f>IF(入力シート!C279="有","、"&amp;入力シート!B279&amp;IF(入力シート!G279&lt;&gt;"",入力シート!G279&amp;入力シート!I279,""),"")&amp;IF(入力シート!C281="有","、"&amp;入力シート!B281&amp;IF(入力シート!G281&lt;&gt;"",入力シート!G281&amp;入力シート!I281,""),"")&amp;IF(入力シート!C283="有","、"&amp;入力シート!B283&amp;IF(入力シート!G283&lt;&gt;"",入力シート!G283&amp;入力シート!I283,""),"")&amp;IF(入力シート!C285="有","、"&amp;入力シート!B285&amp;IF(入力シート!G285&lt;&gt;"",入力シート!G285&amp;入力シート!I285,""),"")&amp;IF(入力シート!C287&lt;&gt;"","、"&amp;入力シート!C287,"")</f>
        <v>、□水、□食料、□寝具、□防寒具</v>
      </c>
    </row>
    <row r="296" spans="1:12" ht="17.25" customHeight="1" x14ac:dyDescent="0.15">
      <c r="B296" s="699"/>
      <c r="C296" s="700"/>
      <c r="D296" s="723"/>
      <c r="E296" s="724"/>
      <c r="F296" s="724"/>
      <c r="G296" s="724"/>
      <c r="H296" s="724"/>
      <c r="I296" s="725"/>
      <c r="J296" s="79"/>
      <c r="K296" s="62"/>
      <c r="L296" s="364"/>
    </row>
    <row r="297" spans="1:12" ht="17.25" customHeight="1" x14ac:dyDescent="0.15">
      <c r="B297" s="695" t="s">
        <v>35</v>
      </c>
      <c r="C297" s="696"/>
      <c r="D297" s="720" t="str">
        <f>IF(L297&lt;&gt;"",RIGHT(L297,LEN(L297)-1),"")</f>
        <v>□おむつ・おしりふき、□常備薬</v>
      </c>
      <c r="E297" s="721"/>
      <c r="F297" s="721"/>
      <c r="G297" s="721"/>
      <c r="H297" s="721"/>
      <c r="I297" s="722"/>
      <c r="J297" s="79"/>
      <c r="K297" s="62"/>
      <c r="L297" s="364" t="str">
        <f>IF(入力シート!C292="有","、"&amp;入力シート!B292&amp;IF(入力シート!G292&lt;&gt;"",入力シート!G292&amp;入力シート!I292,""),"")&amp;IF(入力シート!C294="有","、"&amp;入力シート!B294&amp;IF(入力シート!G294&lt;&gt;"",入力シート!G294&amp;入力シート!I294,""),"")&amp;IF(入力シート!C296="有","、"&amp;入力シート!B296&amp;IF(入力シート!G296&lt;&gt;"",入力シート!G296&amp;入力シート!I296,""),"")&amp;IF(入力シート!C298="有","、"&amp;入力シート!B298&amp;IF(入力シート!G298&lt;&gt;"",入力シート!G298&amp;入力シート!I298,""),"")&amp;IF(入力シート!C300&lt;&gt;"","、"&amp;入力シート!C300,"")</f>
        <v>、□おむつ・おしりふき、□常備薬</v>
      </c>
    </row>
    <row r="298" spans="1:12" ht="17.25" customHeight="1" x14ac:dyDescent="0.15">
      <c r="B298" s="699"/>
      <c r="C298" s="700"/>
      <c r="D298" s="723"/>
      <c r="E298" s="724"/>
      <c r="F298" s="724"/>
      <c r="G298" s="724"/>
      <c r="H298" s="724"/>
      <c r="I298" s="725"/>
      <c r="J298" s="79"/>
      <c r="K298" s="62"/>
      <c r="L298" s="364"/>
    </row>
    <row r="299" spans="1:12" ht="17.25" customHeight="1" x14ac:dyDescent="0.15">
      <c r="B299" s="695" t="s">
        <v>314</v>
      </c>
      <c r="C299" s="696"/>
      <c r="D299" s="720" t="str">
        <f>IF(L299&lt;&gt;"",RIGHT(L299,LEN(L299)-1),"")</f>
        <v>□ウエットティッシュ、□ゴミ袋、□タオル、□ミルク、□簡易マット</v>
      </c>
      <c r="E299" s="721"/>
      <c r="F299" s="721"/>
      <c r="G299" s="721"/>
      <c r="H299" s="721"/>
      <c r="I299" s="722"/>
      <c r="J299" s="79"/>
      <c r="K299" s="62"/>
      <c r="L299" s="364" t="str">
        <f>IF(入力シート!C305="有","、"&amp;入力シート!B305&amp;IF(入力シート!G305&lt;&gt;"",入力シート!G305&amp;入力シート!I305,""),"")&amp;IF(入力シート!C307="有","、"&amp;入力シート!B307&amp;IF(入力シート!G307&lt;&gt;"",入力シート!G307&amp;入力シート!I307,""),"")&amp;IF(入力シート!C309="有","、"&amp;入力シート!B309&amp;IF(入力シート!G309&lt;&gt;"",入力シート!G309&amp;入力シート!I309,""),"")&amp;IF(入力シート!C311&lt;&gt;"","、"&amp;入力シート!C311,"")</f>
        <v>、□ウエットティッシュ、□ゴミ袋、□タオル、□ミルク、□簡易マット</v>
      </c>
    </row>
    <row r="300" spans="1:12" ht="17.25" customHeight="1" thickBot="1" x14ac:dyDescent="0.2">
      <c r="B300" s="701"/>
      <c r="C300" s="702"/>
      <c r="D300" s="742"/>
      <c r="E300" s="743"/>
      <c r="F300" s="743"/>
      <c r="G300" s="743"/>
      <c r="H300" s="743"/>
      <c r="I300" s="744"/>
      <c r="J300" s="79"/>
      <c r="K300" s="62"/>
      <c r="L300" s="364"/>
    </row>
    <row r="301" spans="1:12" ht="17.25" customHeight="1" thickBot="1" x14ac:dyDescent="0.2">
      <c r="A301" s="25"/>
      <c r="B301" s="18"/>
      <c r="C301" s="18"/>
      <c r="D301" s="14"/>
      <c r="E301" s="14"/>
      <c r="F301" s="14"/>
      <c r="G301" s="14"/>
      <c r="H301" s="14"/>
      <c r="I301" s="14"/>
      <c r="J301" s="14"/>
      <c r="K301" s="14"/>
      <c r="L301" s="364"/>
    </row>
    <row r="302" spans="1:12" ht="17.25" customHeight="1" x14ac:dyDescent="0.15">
      <c r="B302" s="745" t="s">
        <v>54</v>
      </c>
      <c r="C302" s="746"/>
      <c r="D302" s="746"/>
      <c r="E302" s="746"/>
      <c r="F302" s="746"/>
      <c r="G302" s="746"/>
      <c r="H302" s="746"/>
      <c r="I302" s="747"/>
      <c r="J302" s="22"/>
      <c r="K302" s="39"/>
      <c r="L302" s="364"/>
    </row>
    <row r="303" spans="1:12" ht="17.25" customHeight="1" x14ac:dyDescent="0.15">
      <c r="B303" s="711" t="str">
        <f>IF(L303&lt;&gt;"",RIGHT(L303,LEN(L303)-1),"")</f>
        <v>□土のう、□止水板</v>
      </c>
      <c r="C303" s="712"/>
      <c r="D303" s="712"/>
      <c r="E303" s="712"/>
      <c r="F303" s="712"/>
      <c r="G303" s="712"/>
      <c r="H303" s="712"/>
      <c r="I303" s="713"/>
      <c r="J303" s="79"/>
      <c r="K303" s="62"/>
      <c r="L303" s="364" t="str">
        <f>IF(入力シート!C316="有","、"&amp;入力シート!B316&amp;IF(入力シート!G316&lt;&gt;"",入力シート!G316&amp;入力シート!I316,""),"")&amp;IF(入力シート!C318="有","、"&amp;入力シート!B318&amp;IF(入力シート!G318&lt;&gt;"",入力シート!G318&amp;入力シート!I318,""),"")</f>
        <v>、□土のう、□止水板</v>
      </c>
    </row>
    <row r="304" spans="1:12" ht="17.25" customHeight="1" x14ac:dyDescent="0.15">
      <c r="B304" s="714" t="str">
        <f>IF(入力シート!C320&gt;0,""&amp;入力シート!B320&amp;"（"&amp;入力シート!C320&amp;"）","")</f>
        <v>□その他（□プランター、□ビニールシート、□ロープ）</v>
      </c>
      <c r="C304" s="715"/>
      <c r="D304" s="715"/>
      <c r="E304" s="715"/>
      <c r="F304" s="715"/>
      <c r="G304" s="715"/>
      <c r="H304" s="715"/>
      <c r="I304" s="716"/>
      <c r="J304" s="79"/>
      <c r="K304" s="62"/>
    </row>
    <row r="305" spans="1:11" ht="18" customHeight="1" thickBot="1" x14ac:dyDescent="0.2">
      <c r="A305" s="60"/>
      <c r="B305" s="717"/>
      <c r="C305" s="718"/>
      <c r="D305" s="718"/>
      <c r="E305" s="718"/>
      <c r="F305" s="718"/>
      <c r="G305" s="718"/>
      <c r="H305" s="718"/>
      <c r="I305" s="719"/>
      <c r="J305" s="60"/>
      <c r="K305" s="60"/>
    </row>
    <row r="306" spans="1:11" ht="18" customHeight="1" x14ac:dyDescent="0.15">
      <c r="A306" s="60"/>
      <c r="B306" s="60"/>
      <c r="C306" s="60"/>
      <c r="D306" s="60"/>
      <c r="E306" s="60"/>
      <c r="F306" s="60"/>
      <c r="G306" s="60"/>
      <c r="H306" s="60"/>
      <c r="I306" s="60"/>
      <c r="J306" s="60"/>
      <c r="K306" s="60"/>
    </row>
    <row r="307" spans="1:11" ht="18" customHeight="1" x14ac:dyDescent="0.15">
      <c r="A307" s="627" t="s">
        <v>55</v>
      </c>
      <c r="B307" s="627"/>
      <c r="C307" s="627"/>
      <c r="D307" s="627"/>
      <c r="E307" s="627"/>
      <c r="F307" s="627"/>
      <c r="G307" s="627"/>
      <c r="H307" s="627"/>
      <c r="I307" s="627"/>
      <c r="J307" s="627"/>
      <c r="K307" s="60"/>
    </row>
    <row r="308" spans="1:11" ht="18" customHeight="1" x14ac:dyDescent="0.15">
      <c r="A308" s="628" t="s">
        <v>56</v>
      </c>
      <c r="B308" s="628"/>
      <c r="C308" s="628"/>
      <c r="D308" s="628"/>
      <c r="E308" s="628"/>
      <c r="F308" s="628"/>
      <c r="G308" s="628"/>
      <c r="H308" s="628"/>
      <c r="I308" s="628"/>
      <c r="J308" s="628"/>
      <c r="K308" s="60"/>
    </row>
    <row r="309" spans="1:11" ht="18" customHeight="1" x14ac:dyDescent="0.15">
      <c r="A309" s="80"/>
      <c r="B309" s="80"/>
      <c r="C309" s="80"/>
      <c r="D309" s="80"/>
      <c r="E309" s="80"/>
      <c r="F309" s="80"/>
      <c r="G309" s="80"/>
      <c r="H309" s="80"/>
      <c r="I309" s="80"/>
      <c r="J309" s="80"/>
      <c r="K309" s="80"/>
    </row>
    <row r="310" spans="1:11" ht="18" customHeight="1" x14ac:dyDescent="0.15">
      <c r="A310" s="628" t="s">
        <v>160</v>
      </c>
      <c r="B310" s="628"/>
      <c r="C310" s="628"/>
      <c r="D310" s="628"/>
      <c r="E310" s="628"/>
      <c r="F310" s="628"/>
      <c r="G310" s="628"/>
      <c r="H310" s="628"/>
      <c r="I310" s="628"/>
      <c r="J310" s="628"/>
      <c r="K310" s="80"/>
    </row>
    <row r="311" spans="1:11" ht="18" customHeight="1" x14ac:dyDescent="0.15">
      <c r="A311" s="641" t="str">
        <f>IF(入力シート!C329&lt;&gt;"","　毎年"&amp;入力シート!C327&amp;"月に"&amp;入力シート!C329&amp;"を対象に"&amp;入力シート!C331&amp;"に関する研修を実施する。","")&amp;IF(入力シート!C335&lt;&gt;"","毎年"&amp;入力シート!C333&amp;"月に"&amp;入力シート!C335&amp;"を対象に"&amp;入力シート!C337&amp;"に関する研修を実施する。","")</f>
        <v/>
      </c>
      <c r="B311" s="641"/>
      <c r="C311" s="641"/>
      <c r="D311" s="641"/>
      <c r="E311" s="641"/>
      <c r="F311" s="641"/>
      <c r="G311" s="641"/>
      <c r="H311" s="641"/>
      <c r="I311" s="641"/>
      <c r="J311" s="641"/>
      <c r="K311" s="60"/>
    </row>
    <row r="312" spans="1:11" ht="18" customHeight="1" x14ac:dyDescent="0.15">
      <c r="A312" s="641"/>
      <c r="B312" s="641"/>
      <c r="C312" s="641"/>
      <c r="D312" s="641"/>
      <c r="E312" s="641"/>
      <c r="F312" s="641"/>
      <c r="G312" s="641"/>
      <c r="H312" s="641"/>
      <c r="I312" s="641"/>
      <c r="J312" s="641"/>
      <c r="K312" s="80"/>
    </row>
    <row r="313" spans="1:11" ht="18" customHeight="1" x14ac:dyDescent="0.15">
      <c r="A313" s="641"/>
      <c r="B313" s="641"/>
      <c r="C313" s="641"/>
      <c r="D313" s="641"/>
      <c r="E313" s="641"/>
      <c r="F313" s="641"/>
      <c r="G313" s="641"/>
      <c r="H313" s="641"/>
      <c r="I313" s="641"/>
      <c r="J313" s="641"/>
      <c r="K313" s="80"/>
    </row>
    <row r="314" spans="1:11" ht="18" customHeight="1" x14ac:dyDescent="0.15">
      <c r="A314" s="641" t="s">
        <v>161</v>
      </c>
      <c r="B314" s="641"/>
      <c r="C314" s="641"/>
      <c r="D314" s="641"/>
      <c r="E314" s="641"/>
      <c r="F314" s="641"/>
      <c r="G314" s="641"/>
      <c r="H314" s="641"/>
      <c r="I314" s="641"/>
      <c r="J314" s="641"/>
      <c r="K314" s="80"/>
    </row>
    <row r="315" spans="1:11" ht="18" customHeight="1" x14ac:dyDescent="0.15">
      <c r="A315" s="641" t="str">
        <f>IF(入力シート!C343&lt;&gt;"","　毎年"&amp;入力シート!C341&amp;"月に"&amp;入力シート!C343&amp;"を対象として"&amp;入力シート!C345&amp;"に関する訓練を実施する。","")&amp;IF(入力シート!C350&lt;&gt;"","毎年"&amp;入力シート!C348&amp;"月に"&amp;入力シート!C350&amp;"を対象として"&amp;入力シート!C352&amp;"に関する訓練を実施する。","")</f>
        <v/>
      </c>
      <c r="B315" s="641"/>
      <c r="C315" s="641"/>
      <c r="D315" s="641"/>
      <c r="E315" s="641"/>
      <c r="F315" s="641"/>
      <c r="G315" s="641"/>
      <c r="H315" s="641"/>
      <c r="I315" s="641"/>
      <c r="J315" s="641"/>
      <c r="K315" s="60"/>
    </row>
    <row r="316" spans="1:11" ht="18" customHeight="1" x14ac:dyDescent="0.15">
      <c r="A316" s="641"/>
      <c r="B316" s="641"/>
      <c r="C316" s="641"/>
      <c r="D316" s="641"/>
      <c r="E316" s="641"/>
      <c r="F316" s="641"/>
      <c r="G316" s="641"/>
      <c r="H316" s="641"/>
      <c r="I316" s="641"/>
      <c r="J316" s="641"/>
      <c r="K316" s="60"/>
    </row>
    <row r="317" spans="1:11" ht="18" customHeight="1" x14ac:dyDescent="0.15">
      <c r="A317" s="641"/>
      <c r="B317" s="641"/>
      <c r="C317" s="641"/>
      <c r="D317" s="641"/>
      <c r="E317" s="641"/>
      <c r="F317" s="641"/>
      <c r="G317" s="641"/>
      <c r="H317" s="641"/>
      <c r="I317" s="641"/>
      <c r="J317" s="641"/>
      <c r="K317" s="60"/>
    </row>
    <row r="318" spans="1:11" ht="18" customHeight="1" x14ac:dyDescent="0.15">
      <c r="A318" s="81"/>
      <c r="B318" s="81"/>
      <c r="C318" s="81"/>
      <c r="D318" s="81"/>
      <c r="E318" s="81"/>
      <c r="F318" s="81"/>
      <c r="G318" s="81"/>
      <c r="H318" s="81"/>
      <c r="I318" s="81"/>
      <c r="J318" s="81"/>
      <c r="K318" s="60"/>
    </row>
    <row r="319" spans="1:11" ht="18" customHeight="1" x14ac:dyDescent="0.15">
      <c r="A319" s="98"/>
      <c r="B319" s="98"/>
      <c r="C319" s="98"/>
      <c r="D319" s="98"/>
      <c r="E319" s="98"/>
      <c r="F319" s="98"/>
      <c r="G319" s="98"/>
      <c r="H319" s="98"/>
      <c r="I319" s="98"/>
      <c r="J319" s="98"/>
      <c r="K319" s="99"/>
    </row>
    <row r="320" spans="1:11" ht="18" customHeight="1" x14ac:dyDescent="0.15">
      <c r="A320" s="98"/>
      <c r="B320" s="98"/>
      <c r="C320" s="98"/>
      <c r="D320" s="98"/>
      <c r="E320" s="98"/>
      <c r="F320" s="98"/>
      <c r="G320" s="98"/>
      <c r="H320" s="98"/>
      <c r="I320" s="98"/>
      <c r="J320" s="98"/>
      <c r="K320" s="99"/>
    </row>
    <row r="321" spans="1:11" ht="18" customHeight="1" x14ac:dyDescent="0.15">
      <c r="A321" s="98"/>
      <c r="B321" s="98"/>
      <c r="C321" s="98"/>
      <c r="D321" s="98"/>
      <c r="E321" s="98"/>
      <c r="F321" s="98"/>
      <c r="G321" s="98"/>
      <c r="H321" s="98"/>
      <c r="I321" s="98"/>
      <c r="J321" s="98"/>
      <c r="K321" s="99"/>
    </row>
    <row r="322" spans="1:11" ht="18" customHeight="1" x14ac:dyDescent="0.15">
      <c r="A322" s="98"/>
      <c r="B322" s="98"/>
      <c r="C322" s="98"/>
      <c r="D322" s="98"/>
      <c r="E322" s="98"/>
      <c r="F322" s="98"/>
      <c r="G322" s="98"/>
      <c r="H322" s="98"/>
      <c r="I322" s="98"/>
      <c r="J322" s="98"/>
      <c r="K322" s="99"/>
    </row>
    <row r="323" spans="1:11" ht="18" customHeight="1" x14ac:dyDescent="0.15">
      <c r="A323" s="98"/>
      <c r="B323" s="98"/>
      <c r="C323" s="98"/>
      <c r="D323" s="98"/>
      <c r="E323" s="98"/>
      <c r="F323" s="98"/>
      <c r="G323" s="98"/>
      <c r="H323" s="98"/>
      <c r="I323" s="98"/>
      <c r="J323" s="98"/>
      <c r="K323" s="99"/>
    </row>
  </sheetData>
  <mergeCells count="247">
    <mergeCell ref="D215:J216"/>
    <mergeCell ref="C218:J218"/>
    <mergeCell ref="B112:I112"/>
    <mergeCell ref="A184:E184"/>
    <mergeCell ref="A185:E185"/>
    <mergeCell ref="I169:J169"/>
    <mergeCell ref="I170:J170"/>
    <mergeCell ref="I171:J171"/>
    <mergeCell ref="I172:J172"/>
    <mergeCell ref="I173:J173"/>
    <mergeCell ref="A174:E174"/>
    <mergeCell ref="A175:E175"/>
    <mergeCell ref="A176:E176"/>
    <mergeCell ref="A177:E177"/>
    <mergeCell ref="A178:E178"/>
    <mergeCell ref="A179:E179"/>
    <mergeCell ref="A180:E180"/>
    <mergeCell ref="A181:E181"/>
    <mergeCell ref="A182:E182"/>
    <mergeCell ref="G174:H174"/>
    <mergeCell ref="I182:J182"/>
    <mergeCell ref="I183:J183"/>
    <mergeCell ref="G175:H175"/>
    <mergeCell ref="G176:H176"/>
    <mergeCell ref="A163:E163"/>
    <mergeCell ref="A165:E165"/>
    <mergeCell ref="G177:H177"/>
    <mergeCell ref="G178:H178"/>
    <mergeCell ref="A166:E166"/>
    <mergeCell ref="A167:E167"/>
    <mergeCell ref="A168:E168"/>
    <mergeCell ref="A169:E169"/>
    <mergeCell ref="A170:E170"/>
    <mergeCell ref="A171:E171"/>
    <mergeCell ref="A172:E172"/>
    <mergeCell ref="A173:E173"/>
    <mergeCell ref="G186:H186"/>
    <mergeCell ref="I163:J163"/>
    <mergeCell ref="I164:J164"/>
    <mergeCell ref="I165:J165"/>
    <mergeCell ref="I166:J166"/>
    <mergeCell ref="I167:J167"/>
    <mergeCell ref="I168:J168"/>
    <mergeCell ref="I174:J174"/>
    <mergeCell ref="I175:J175"/>
    <mergeCell ref="I176:J176"/>
    <mergeCell ref="I177:J177"/>
    <mergeCell ref="I178:J178"/>
    <mergeCell ref="I179:J179"/>
    <mergeCell ref="I180:J180"/>
    <mergeCell ref="I181:J181"/>
    <mergeCell ref="I184:J184"/>
    <mergeCell ref="I185:J185"/>
    <mergeCell ref="I186:J186"/>
    <mergeCell ref="G169:H169"/>
    <mergeCell ref="G163:H163"/>
    <mergeCell ref="G164:H164"/>
    <mergeCell ref="G165:H165"/>
    <mergeCell ref="G166:H166"/>
    <mergeCell ref="G167:H167"/>
    <mergeCell ref="G182:H182"/>
    <mergeCell ref="G183:H183"/>
    <mergeCell ref="G170:H170"/>
    <mergeCell ref="G171:H171"/>
    <mergeCell ref="G172:H172"/>
    <mergeCell ref="G173:H173"/>
    <mergeCell ref="A164:E164"/>
    <mergeCell ref="G184:H184"/>
    <mergeCell ref="G185:H185"/>
    <mergeCell ref="A183:E183"/>
    <mergeCell ref="G168:H168"/>
    <mergeCell ref="I157:J157"/>
    <mergeCell ref="I152:J152"/>
    <mergeCell ref="G155:H155"/>
    <mergeCell ref="G156:H156"/>
    <mergeCell ref="G157:H157"/>
    <mergeCell ref="G179:H179"/>
    <mergeCell ref="G180:H180"/>
    <mergeCell ref="G181:H181"/>
    <mergeCell ref="G158:H158"/>
    <mergeCell ref="G159:H159"/>
    <mergeCell ref="G160:H160"/>
    <mergeCell ref="I158:J158"/>
    <mergeCell ref="I159:J159"/>
    <mergeCell ref="I160:J160"/>
    <mergeCell ref="I161:J161"/>
    <mergeCell ref="I155:J155"/>
    <mergeCell ref="G161:H161"/>
    <mergeCell ref="B303:I303"/>
    <mergeCell ref="B304:I305"/>
    <mergeCell ref="D196:J196"/>
    <mergeCell ref="D297:I298"/>
    <mergeCell ref="A315:J317"/>
    <mergeCell ref="F252:G253"/>
    <mergeCell ref="B288:C290"/>
    <mergeCell ref="D288:I290"/>
    <mergeCell ref="D291:I294"/>
    <mergeCell ref="H252:I253"/>
    <mergeCell ref="A308:J308"/>
    <mergeCell ref="B297:C298"/>
    <mergeCell ref="B295:C296"/>
    <mergeCell ref="B299:C300"/>
    <mergeCell ref="D299:I300"/>
    <mergeCell ref="B287:I287"/>
    <mergeCell ref="B302:I302"/>
    <mergeCell ref="A307:J307"/>
    <mergeCell ref="A280:J280"/>
    <mergeCell ref="A281:J282"/>
    <mergeCell ref="A283:J284"/>
    <mergeCell ref="A286:J286"/>
    <mergeCell ref="A310:J310"/>
    <mergeCell ref="D295:I296"/>
    <mergeCell ref="A314:J314"/>
    <mergeCell ref="A311:J313"/>
    <mergeCell ref="M175:P176"/>
    <mergeCell ref="A190:J190"/>
    <mergeCell ref="M158:P159"/>
    <mergeCell ref="M160:P161"/>
    <mergeCell ref="M166:P167"/>
    <mergeCell ref="M168:P174"/>
    <mergeCell ref="L163:P163"/>
    <mergeCell ref="M164:P165"/>
    <mergeCell ref="B291:C294"/>
    <mergeCell ref="A212:B218"/>
    <mergeCell ref="C217:J217"/>
    <mergeCell ref="D207:J209"/>
    <mergeCell ref="C193:J193"/>
    <mergeCell ref="D198:J198"/>
    <mergeCell ref="C202:J202"/>
    <mergeCell ref="C203:J203"/>
    <mergeCell ref="D204:J206"/>
    <mergeCell ref="A188:J188"/>
    <mergeCell ref="A189:J189"/>
    <mergeCell ref="B221:J222"/>
    <mergeCell ref="A200:B201"/>
    <mergeCell ref="D192:J192"/>
    <mergeCell ref="B248:C249"/>
    <mergeCell ref="B252:C253"/>
    <mergeCell ref="F247:G247"/>
    <mergeCell ref="H247:I247"/>
    <mergeCell ref="D247:E247"/>
    <mergeCell ref="D248:E249"/>
    <mergeCell ref="D252:E253"/>
    <mergeCell ref="F248:G249"/>
    <mergeCell ref="A229:J229"/>
    <mergeCell ref="B230:J230"/>
    <mergeCell ref="B250:C251"/>
    <mergeCell ref="D250:E251"/>
    <mergeCell ref="F250:G251"/>
    <mergeCell ref="A245:J245"/>
    <mergeCell ref="A240:J240"/>
    <mergeCell ref="A241:J242"/>
    <mergeCell ref="A244:J244"/>
    <mergeCell ref="A235:J238"/>
    <mergeCell ref="A233:J233"/>
    <mergeCell ref="A55:J55"/>
    <mergeCell ref="M153:P154"/>
    <mergeCell ref="M155:P155"/>
    <mergeCell ref="F152:F161"/>
    <mergeCell ref="M156:P157"/>
    <mergeCell ref="G153:H153"/>
    <mergeCell ref="G154:H154"/>
    <mergeCell ref="G152:H152"/>
    <mergeCell ref="B68:C68"/>
    <mergeCell ref="D68:E68"/>
    <mergeCell ref="F68:G68"/>
    <mergeCell ref="H68:I68"/>
    <mergeCell ref="B109:I111"/>
    <mergeCell ref="B71:C71"/>
    <mergeCell ref="D71:E71"/>
    <mergeCell ref="F70:G70"/>
    <mergeCell ref="H70:I70"/>
    <mergeCell ref="A76:J76"/>
    <mergeCell ref="L152:P152"/>
    <mergeCell ref="G143:H143"/>
    <mergeCell ref="G144:H144"/>
    <mergeCell ref="G145:H145"/>
    <mergeCell ref="G146:H146"/>
    <mergeCell ref="G147:H147"/>
    <mergeCell ref="A16:J17"/>
    <mergeCell ref="A37:J38"/>
    <mergeCell ref="A31:J32"/>
    <mergeCell ref="A49:J49"/>
    <mergeCell ref="L143:P143"/>
    <mergeCell ref="G142:H142"/>
    <mergeCell ref="I142:J142"/>
    <mergeCell ref="F143:F150"/>
    <mergeCell ref="A142:E142"/>
    <mergeCell ref="A61:J61"/>
    <mergeCell ref="M145:P146"/>
    <mergeCell ref="M147:P148"/>
    <mergeCell ref="B66:I66"/>
    <mergeCell ref="B69:C69"/>
    <mergeCell ref="D69:E69"/>
    <mergeCell ref="A95:J96"/>
    <mergeCell ref="A97:B97"/>
    <mergeCell ref="A139:J139"/>
    <mergeCell ref="A64:J64"/>
    <mergeCell ref="M149:P150"/>
    <mergeCell ref="A62:J62"/>
    <mergeCell ref="A141:J141"/>
    <mergeCell ref="A50:J52"/>
    <mergeCell ref="A56:J58"/>
    <mergeCell ref="C195:J195"/>
    <mergeCell ref="C194:J194"/>
    <mergeCell ref="B219:J220"/>
    <mergeCell ref="A234:J234"/>
    <mergeCell ref="A224:J224"/>
    <mergeCell ref="A225:J226"/>
    <mergeCell ref="F71:G71"/>
    <mergeCell ref="H71:I71"/>
    <mergeCell ref="A94:J94"/>
    <mergeCell ref="F163:F176"/>
    <mergeCell ref="A138:J138"/>
    <mergeCell ref="G148:H148"/>
    <mergeCell ref="C214:J214"/>
    <mergeCell ref="C213:J213"/>
    <mergeCell ref="C212:J212"/>
    <mergeCell ref="D210:J211"/>
    <mergeCell ref="D200:J200"/>
    <mergeCell ref="A227:J228"/>
    <mergeCell ref="G149:H149"/>
    <mergeCell ref="I144:J144"/>
    <mergeCell ref="I145:J145"/>
    <mergeCell ref="I146:J146"/>
    <mergeCell ref="I147:J147"/>
    <mergeCell ref="I156:J156"/>
    <mergeCell ref="A156:E156"/>
    <mergeCell ref="A155:E155"/>
    <mergeCell ref="B70:C70"/>
    <mergeCell ref="D70:E70"/>
    <mergeCell ref="B72:C72"/>
    <mergeCell ref="D72:E72"/>
    <mergeCell ref="B67:E67"/>
    <mergeCell ref="I143:J143"/>
    <mergeCell ref="I153:J153"/>
    <mergeCell ref="I154:J154"/>
    <mergeCell ref="F67:I67"/>
    <mergeCell ref="I148:J148"/>
    <mergeCell ref="I149:J149"/>
    <mergeCell ref="G150:H150"/>
    <mergeCell ref="A152:E152"/>
    <mergeCell ref="A153:E153"/>
    <mergeCell ref="A154:E154"/>
    <mergeCell ref="I150:J150"/>
    <mergeCell ref="D134:G134"/>
    <mergeCell ref="D135:G135"/>
  </mergeCells>
  <phoneticPr fontId="8"/>
  <pageMargins left="0.59055118110236227" right="0.59055118110236227" top="0.74803149606299213" bottom="0.74803149606299213" header="0.31496062992125984" footer="0.31496062992125984"/>
  <pageSetup paperSize="9" scale="98" firstPageNumber="0" fitToHeight="0" orientation="portrait" useFirstPageNumber="1" r:id="rId1"/>
  <headerFooter differentFirst="1">
    <oddFooter>&amp;C&amp;P</oddFooter>
  </headerFooter>
  <rowBreaks count="5" manualBreakCount="5">
    <brk id="47" max="9" man="1"/>
    <brk id="92" max="9" man="1"/>
    <brk id="136" max="9" man="1"/>
    <brk id="186" max="9" man="1"/>
    <brk id="23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入力シート</vt:lpstr>
      <vt:lpstr>出力シート（タイムライン）</vt:lpstr>
      <vt:lpstr>出力シート（避難確保計画）</vt:lpstr>
      <vt:lpstr>'出力シート（タイムライン）'!Print_Area</vt:lpstr>
      <vt:lpstr>'出力シート（避難確保計画）'!Print_Area</vt:lpstr>
      <vt:lpstr>入力シート!Print_Area</vt:lpstr>
      <vt:lpstr>'出力シート（タイムライン）'!Print_Titles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takahashi</cp:lastModifiedBy>
  <cp:lastPrinted>2021-05-22T05:23:05Z</cp:lastPrinted>
  <dcterms:created xsi:type="dcterms:W3CDTF">2017-01-19T10:16:06Z</dcterms:created>
  <dcterms:modified xsi:type="dcterms:W3CDTF">2022-01-26T05:22:14Z</dcterms:modified>
</cp:coreProperties>
</file>